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C92B70F9-464B-46AE-817A-865DFE6BDC00}" xr6:coauthVersionLast="37" xr6:coauthVersionMax="37" xr10:uidLastSave="{00000000-0000-0000-0000-000000000000}"/>
  <bookViews>
    <workbookView xWindow="0" yWindow="0" windowWidth="28800" windowHeight="11625" tabRatio="841" activeTab="1" xr2:uid="{00000000-000D-0000-FFFF-FFFF00000000}"/>
  </bookViews>
  <sheets>
    <sheet name="ФХД_ Поступления и выплаты" sheetId="44" r:id="rId1"/>
    <sheet name="ФХД_ Сведения по выплатам на з" sheetId="45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выплаты'!$A$113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стр.1_2!$A$1:$ED$29</definedName>
    <definedName name="_xlnm.Print_Area" localSheetId="9">стр.12!$A$1:$EI$14</definedName>
    <definedName name="_xlnm.Print_Area" localSheetId="10">стр.13_14!$A$1:$EX$18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стр.25!$A$1:$EH$35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/>
</workbook>
</file>

<file path=xl/calcChain.xml><?xml version="1.0" encoding="utf-8"?>
<calcChain xmlns="http://schemas.openxmlformats.org/spreadsheetml/2006/main">
  <c r="BP27" i="34" l="1"/>
  <c r="CD16" i="34"/>
  <c r="BP16" i="34"/>
  <c r="DI27" i="34"/>
  <c r="DI16" i="34"/>
  <c r="AU9" i="27"/>
  <c r="BE36" i="18"/>
  <c r="CX22" i="16"/>
  <c r="BR22" i="16"/>
  <c r="BH22" i="16"/>
  <c r="CX11" i="16"/>
  <c r="BR11" i="16"/>
  <c r="BH11" i="16"/>
  <c r="BH12" i="16"/>
  <c r="ED9" i="27" l="1"/>
  <c r="ED10" i="27" s="1"/>
  <c r="ED18" i="7"/>
  <c r="ED19" i="7"/>
  <c r="BB10" i="34" l="1"/>
  <c r="BX16" i="24"/>
  <c r="AZ16" i="24"/>
  <c r="BM24" i="7"/>
  <c r="AL24" i="7" s="1"/>
  <c r="BM23" i="7"/>
  <c r="AL17" i="7"/>
  <c r="BM16" i="7"/>
  <c r="CG17" i="7" l="1"/>
  <c r="DO17" i="7" s="1"/>
  <c r="DO14" i="7" s="1"/>
  <c r="ED17" i="7"/>
  <c r="CG24" i="7"/>
  <c r="ED24" i="7"/>
  <c r="CS24" i="7"/>
  <c r="AL23" i="7"/>
  <c r="AL16" i="7"/>
  <c r="CG23" i="7" l="1"/>
  <c r="ED23" i="7"/>
  <c r="CG16" i="7"/>
  <c r="CS16" i="7" s="1"/>
  <c r="ED16" i="7"/>
  <c r="CS23" i="7"/>
  <c r="CS18" i="7" s="1"/>
  <c r="CR27" i="42"/>
  <c r="CR34" i="42" s="1"/>
  <c r="BP27" i="42"/>
  <c r="CR6" i="42" l="1"/>
  <c r="AL15" i="7" l="1"/>
  <c r="ED15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DY17" i="16"/>
  <c r="DY16" i="16"/>
  <c r="DY13" i="16"/>
  <c r="CX7" i="16"/>
  <c r="BR7" i="16"/>
  <c r="BH8" i="16"/>
  <c r="BH7" i="16" s="1"/>
  <c r="DY10" i="16"/>
  <c r="DY8" i="16"/>
  <c r="DY9" i="16"/>
  <c r="DY20" i="16"/>
  <c r="DY12" i="16"/>
  <c r="AL20" i="7"/>
  <c r="AL25" i="7"/>
  <c r="AL22" i="7"/>
  <c r="AL21" i="7"/>
  <c r="ED14" i="7"/>
  <c r="AL13" i="7"/>
  <c r="CG13" i="7" s="1"/>
  <c r="EF27" i="7"/>
  <c r="BX25" i="43"/>
  <c r="CJ25" i="43" s="1"/>
  <c r="EJ15" i="7"/>
  <c r="EK15" i="7" s="1"/>
  <c r="BX29" i="43"/>
  <c r="CJ29" i="43" s="1"/>
  <c r="BX30" i="43"/>
  <c r="CJ30" i="43" s="1"/>
  <c r="BX31" i="43"/>
  <c r="CJ31" i="43" s="1"/>
  <c r="BX32" i="43"/>
  <c r="CJ32" i="43" s="1"/>
  <c r="BX33" i="43"/>
  <c r="BX34" i="43"/>
  <c r="BX35" i="43"/>
  <c r="CJ35" i="43" s="1"/>
  <c r="BX36" i="43"/>
  <c r="CJ36" i="43" s="1"/>
  <c r="BX37" i="43"/>
  <c r="CJ37" i="43" s="1"/>
  <c r="BX28" i="43"/>
  <c r="CJ28" i="43" s="1"/>
  <c r="DN28" i="43" s="1"/>
  <c r="DN27" i="43" s="1"/>
  <c r="BX38" i="43"/>
  <c r="DN38" i="43" s="1"/>
  <c r="BX24" i="43"/>
  <c r="BX20" i="43"/>
  <c r="CJ20" i="43" s="1"/>
  <c r="BX15" i="43"/>
  <c r="CJ15" i="43"/>
  <c r="BX16" i="43"/>
  <c r="CJ16" i="43" s="1"/>
  <c r="BX17" i="43"/>
  <c r="BX18" i="43"/>
  <c r="CJ18" i="43" s="1"/>
  <c r="BX19" i="43"/>
  <c r="CJ19" i="43" s="1"/>
  <c r="BX21" i="43"/>
  <c r="CJ21" i="43" s="1"/>
  <c r="BX22" i="43"/>
  <c r="CJ22" i="43" s="1"/>
  <c r="BX23" i="43"/>
  <c r="CJ23" i="43" s="1"/>
  <c r="CJ17" i="43"/>
  <c r="CJ24" i="43"/>
  <c r="CJ26" i="43"/>
  <c r="BL13" i="43"/>
  <c r="DN9" i="43"/>
  <c r="BX9" i="43"/>
  <c r="BX8" i="43"/>
  <c r="DN8" i="43" s="1"/>
  <c r="CJ13" i="43"/>
  <c r="CJ33" i="43"/>
  <c r="CJ34" i="43"/>
  <c r="CJ39" i="43"/>
  <c r="CJ40" i="43"/>
  <c r="CJ41" i="43"/>
  <c r="CJ42" i="43"/>
  <c r="CJ43" i="43"/>
  <c r="CJ44" i="43"/>
  <c r="CJ45" i="43"/>
  <c r="CJ46" i="43"/>
  <c r="CJ47" i="43"/>
  <c r="CJ48" i="43"/>
  <c r="CJ49" i="43"/>
  <c r="BX11" i="43"/>
  <c r="CJ11" i="43" s="1"/>
  <c r="BX12" i="43"/>
  <c r="CJ12" i="43" s="1"/>
  <c r="CD19" i="42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 s="1"/>
  <c r="BP18" i="42"/>
  <c r="CD18" i="42" s="1"/>
  <c r="BP19" i="42"/>
  <c r="BP20" i="42"/>
  <c r="CD20" i="42" s="1"/>
  <c r="BP21" i="42"/>
  <c r="CD21" i="42" s="1"/>
  <c r="BP22" i="42"/>
  <c r="CD22" i="42" s="1"/>
  <c r="BP23" i="42"/>
  <c r="CD23" i="42" s="1"/>
  <c r="BP24" i="42"/>
  <c r="CD24" i="42" s="1"/>
  <c r="BP25" i="42"/>
  <c r="BP26" i="42"/>
  <c r="CD26" i="42" s="1"/>
  <c r="BP8" i="42"/>
  <c r="BP6" i="42" s="1"/>
  <c r="BP34" i="42" s="1"/>
  <c r="BB22" i="34"/>
  <c r="EI21" i="34"/>
  <c r="EI28" i="34" s="1"/>
  <c r="CD20" i="34"/>
  <c r="CD25" i="42"/>
  <c r="DI14" i="34"/>
  <c r="DU13" i="24"/>
  <c r="DW49" i="18"/>
  <c r="CW36" i="18"/>
  <c r="BP23" i="34"/>
  <c r="CD23" i="34" s="1"/>
  <c r="BP21" i="34"/>
  <c r="BP22" i="34"/>
  <c r="CD22" i="34" s="1"/>
  <c r="BP24" i="34"/>
  <c r="DI24" i="34" s="1"/>
  <c r="BP25" i="34"/>
  <c r="BP26" i="34"/>
  <c r="BP20" i="34"/>
  <c r="BP18" i="34"/>
  <c r="CD18" i="34" s="1"/>
  <c r="BP19" i="34"/>
  <c r="CD19" i="34" s="1"/>
  <c r="BP17" i="34"/>
  <c r="DI17" i="34"/>
  <c r="BP15" i="34"/>
  <c r="BP14" i="34" s="1"/>
  <c r="BQ42" i="28"/>
  <c r="AP42" i="28"/>
  <c r="BD42" i="28" s="1"/>
  <c r="BX12" i="24"/>
  <c r="BX11" i="24"/>
  <c r="BX19" i="24" s="1"/>
  <c r="DH12" i="27"/>
  <c r="CF9" i="27"/>
  <c r="AZ12" i="24"/>
  <c r="BL11" i="24"/>
  <c r="BL19" i="24" s="1"/>
  <c r="BP10" i="34"/>
  <c r="CD10" i="34" s="1"/>
  <c r="BP9" i="34"/>
  <c r="BD49" i="28"/>
  <c r="BD48" i="28"/>
  <c r="BQ48" i="28" s="1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D25" i="28"/>
  <c r="BQ25" i="28" s="1"/>
  <c r="BS8" i="27"/>
  <c r="BS12" i="27" s="1"/>
  <c r="CW45" i="18"/>
  <c r="BE48" i="18"/>
  <c r="CW48" i="18" s="1"/>
  <c r="BE47" i="18"/>
  <c r="CW47" i="18" s="1"/>
  <c r="AC34" i="18"/>
  <c r="BE34" i="18" s="1"/>
  <c r="CW34" i="18" s="1"/>
  <c r="CG27" i="7"/>
  <c r="CS27" i="7" s="1"/>
  <c r="EJ13" i="7"/>
  <c r="EJ14" i="7"/>
  <c r="EK14" i="7" s="1"/>
  <c r="EI12" i="7"/>
  <c r="EJ12" i="7" s="1"/>
  <c r="ED31" i="36"/>
  <c r="EV31" i="36" s="1"/>
  <c r="CQ31" i="36"/>
  <c r="CD8" i="42" l="1"/>
  <c r="BD46" i="28"/>
  <c r="BQ46" i="28" s="1"/>
  <c r="BQ37" i="28"/>
  <c r="CG21" i="7"/>
  <c r="ED21" i="7"/>
  <c r="CG22" i="7"/>
  <c r="DO22" i="7" s="1"/>
  <c r="ED22" i="7"/>
  <c r="ED25" i="7"/>
  <c r="CG25" i="7"/>
  <c r="CG18" i="7" s="1"/>
  <c r="CF8" i="27"/>
  <c r="CF12" i="27" s="1"/>
  <c r="CG20" i="7"/>
  <c r="DO20" i="7" s="1"/>
  <c r="ED20" i="7"/>
  <c r="DO25" i="7"/>
  <c r="DO28" i="7" s="1"/>
  <c r="EK12" i="7"/>
  <c r="CG15" i="7"/>
  <c r="CG14" i="7" s="1"/>
  <c r="CG12" i="7" s="1"/>
  <c r="ED28" i="7"/>
  <c r="BP7" i="34"/>
  <c r="BQ22" i="28"/>
  <c r="CJ27" i="43"/>
  <c r="EI31" i="34"/>
  <c r="BX10" i="43"/>
  <c r="CJ10" i="43" s="1"/>
  <c r="DY23" i="16"/>
  <c r="BQ54" i="28"/>
  <c r="CU42" i="28"/>
  <c r="CU37" i="28" s="1"/>
  <c r="CU54" i="28" s="1"/>
  <c r="BD37" i="28"/>
  <c r="EN29" i="43"/>
  <c r="DN50" i="43"/>
  <c r="EM29" i="43"/>
  <c r="BD22" i="28"/>
  <c r="BD54" i="28" s="1"/>
  <c r="CD9" i="42"/>
  <c r="CD6" i="42" s="1"/>
  <c r="CD34" i="42" s="1"/>
  <c r="BX27" i="43"/>
  <c r="BE49" i="18"/>
  <c r="BE45" i="18" s="1"/>
  <c r="BQ49" i="28"/>
  <c r="BQ47" i="28" s="1"/>
  <c r="BX14" i="43"/>
  <c r="CJ14" i="43" s="1"/>
  <c r="EM16" i="43" s="1"/>
  <c r="CD9" i="34"/>
  <c r="CD7" i="34" s="1"/>
  <c r="CD27" i="34" s="1"/>
  <c r="EI22" i="34" s="1"/>
  <c r="DY24" i="16"/>
  <c r="DO13" i="7"/>
  <c r="EO17" i="7" s="1"/>
  <c r="DO21" i="7"/>
  <c r="ED27" i="7"/>
  <c r="EE27" i="7" s="1"/>
  <c r="EI29" i="34" l="1"/>
  <c r="CG26" i="7"/>
  <c r="DO18" i="7"/>
  <c r="DO12" i="7" s="1"/>
  <c r="CS15" i="7"/>
  <c r="CJ50" i="43"/>
  <c r="BX50" i="43"/>
  <c r="AL26" i="7" l="1"/>
  <c r="EO16" i="7"/>
  <c r="CS14" i="7"/>
  <c r="CS12" i="7" s="1"/>
  <c r="CG28" i="7"/>
  <c r="EP12" i="7"/>
  <c r="EO18" i="7" l="1"/>
  <c r="EO15" i="7" s="1"/>
  <c r="EP15" i="7" s="1"/>
  <c r="CS28" i="7"/>
  <c r="EP14" i="7"/>
  <c r="ED13" i="7"/>
</calcChain>
</file>

<file path=xl/sharedStrings.xml><?xml version="1.0" encoding="utf-8"?>
<sst xmlns="http://schemas.openxmlformats.org/spreadsheetml/2006/main" count="1984" uniqueCount="775">
  <si>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</si>
  <si>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</si>
  <si>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</si>
  <si>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</si>
  <si>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</si>
  <si>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</si>
  <si>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</si>
  <si>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</si>
  <si>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</si>
  <si>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</si>
  <si>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</si>
  <si>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</si>
  <si>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</si>
  <si>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</si>
  <si>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</si>
  <si>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</si>
  <si>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</si>
  <si>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</si>
  <si>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</si>
  <si>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</si>
  <si>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</si>
  <si>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</si>
  <si>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</si>
  <si>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</si>
  <si>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</si>
  <si>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</si>
  <si>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</si>
  <si>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</si>
  <si>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</si>
  <si>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</si>
  <si>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</si>
  <si>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</si>
  <si>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</si>
  <si>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</si>
  <si>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</si>
  <si>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</si>
  <si>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</si>
  <si>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</si>
  <si>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</si>
  <si>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</si>
  <si>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</si>
  <si>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</si>
  <si>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</si>
  <si>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</si>
  <si>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</si>
  <si>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</si>
  <si>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</si>
  <si>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</si>
  <si>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</si>
  <si>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</si>
  <si>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</si>
  <si>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</si>
  <si>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</si>
  <si>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</si>
  <si>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</si>
  <si>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</si>
  <si>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</si>
  <si>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</si>
  <si>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</si>
  <si>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</si>
  <si>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</si>
  <si>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</si>
  <si>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</si>
  <si>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</si>
  <si>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</si>
  <si>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</si>
  <si>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</si>
  <si>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</si>
  <si>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</si>
  <si>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</si>
  <si>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</si>
  <si>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</si>
  <si>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</si>
  <si>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</si>
  <si>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</si>
  <si>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</si>
  <si>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</si>
  <si>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</si>
  <si>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</si>
  <si>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</si>
  <si>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</si>
  <si>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</si>
  <si>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</si>
  <si>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</si>
  <si>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</si>
  <si>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</si>
  <si>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</si>
  <si>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</si>
  <si>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</si>
  <si>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</si>
  <si>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</si>
  <si>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</si>
  <si>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</si>
  <si>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</si>
  <si>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</si>
  <si>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</si>
  <si>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</si>
  <si>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</si>
  <si>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</si>
  <si>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</si>
  <si>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</si>
  <si>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</si>
  <si>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</si>
  <si>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</si>
  <si>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</si>
  <si>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</si>
  <si>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</si>
  <si>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</si>
  <si>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</si>
  <si>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</si>
  <si>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</si>
  <si>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</si>
  <si>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</si>
  <si>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</si>
  <si>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</si>
  <si>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</si>
  <si>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</si>
  <si>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</si>
  <si>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</si>
  <si>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</si>
  <si>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</si>
  <si>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</si>
  <si>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</si>
  <si>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</si>
  <si>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</si>
  <si>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</si>
  <si>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</si>
  <si>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</si>
  <si>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</si>
  <si>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</si>
  <si>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</si>
  <si>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</si>
  <si>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</si>
  <si>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</si>
  <si>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</si>
  <si>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</si>
  <si>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</si>
  <si>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</si>
  <si>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</si>
  <si>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</si>
  <si>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</si>
  <si>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</si>
  <si>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</si>
  <si>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</si>
  <si>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</si>
  <si>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</si>
  <si>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</si>
  <si>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</si>
  <si>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</si>
  <si>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</si>
  <si>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</si>
  <si>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</si>
  <si>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</si>
  <si>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</si>
  <si>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</si>
  <si>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</si>
  <si>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</si>
  <si>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</si>
  <si>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</si>
  <si>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</si>
  <si>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</si>
  <si>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</si>
  <si>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</si>
  <si>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</si>
  <si>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</si>
  <si>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</si>
  <si>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</si>
  <si>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</si>
  <si>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</si>
  <si>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</si>
  <si>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</si>
  <si>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</si>
  <si>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</si>
  <si>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</si>
  <si>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</si>
  <si>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</si>
  <si>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</si>
  <si>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</si>
  <si>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</si>
  <si>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</si>
  <si>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</si>
  <si>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</si>
  <si>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</si>
  <si>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</si>
  <si>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</si>
  <si>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</si>
  <si>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</si>
  <si>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</si>
  <si>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</si>
  <si>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</si>
  <si>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</si>
  <si>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</si>
  <si>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</si>
  <si>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</si>
  <si>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</si>
  <si>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</si>
  <si>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</si>
  <si>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</si>
  <si>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</si>
  <si>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</si>
  <si>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</si>
  <si>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</si>
  <si>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</si>
  <si>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</si>
  <si>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</si>
  <si>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</si>
  <si>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</si>
  <si>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</si>
  <si>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</si>
  <si>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</si>
  <si>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</si>
  <si>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</si>
  <si>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</si>
  <si>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</si>
  <si>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</si>
  <si>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</si>
  <si>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</si>
  <si>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</si>
  <si>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</si>
  <si>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</si>
  <si>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</si>
  <si>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</si>
  <si>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</si>
  <si>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</si>
  <si>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</si>
  <si>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</si>
  <si>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</si>
  <si>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</si>
  <si>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</si>
  <si>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</si>
  <si>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</si>
  <si>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</si>
  <si>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</si>
  <si>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</si>
  <si>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</si>
  <si>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</si>
  <si>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</si>
  <si>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</si>
  <si>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</si>
  <si>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</si>
  <si>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</si>
  <si>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</si>
  <si>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</si>
  <si>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</si>
  <si>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</si>
  <si>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</si>
  <si>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</si>
  <si>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</si>
  <si>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</si>
  <si>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</si>
  <si>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</si>
  <si>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</si>
  <si>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</si>
  <si>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</si>
  <si>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</si>
  <si>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</si>
  <si>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</si>
  <si>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</si>
  <si>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</si>
  <si>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</si>
  <si>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</si>
  <si>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</si>
  <si>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</si>
  <si>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</si>
  <si>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</si>
  <si>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</si>
  <si>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</si>
  <si>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</si>
  <si>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</si>
  <si>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</si>
  <si>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</si>
  <si>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</si>
  <si>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</si>
  <si>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</si>
  <si>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</si>
  <si>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</si>
  <si>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</si>
  <si>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стоимость путевки не утверждена на 2023 год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</si>
  <si>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</si>
  <si>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</si>
  <si>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</si>
  <si>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</si>
  <si>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</si>
  <si>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</si>
  <si>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</si>
  <si>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</si>
  <si>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</si>
  <si>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</si>
  <si>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</si>
  <si>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</si>
  <si>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</si>
  <si>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</si>
  <si>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</si>
  <si>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</si>
  <si>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</si>
  <si>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Оштукатуривание и покраска стен в жилых комнатах главного корпуса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</si>
  <si>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</si>
  <si>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</si>
  <si>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</si>
  <si>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</si>
  <si>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</si>
  <si>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</si>
  <si>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</si>
  <si>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</si>
  <si>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</si>
  <si>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</si>
  <si>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</si>
  <si>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</si>
  <si>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</si>
  <si>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</si>
  <si>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</si>
  <si>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</si>
  <si>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</si>
  <si>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</si>
  <si>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</si>
  <si>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</si>
  <si>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</si>
  <si>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</si>
  <si>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</si>
  <si>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</si>
  <si>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</si>
  <si>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</si>
  <si>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</si>
  <si>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</si>
  <si>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</si>
  <si>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</si>
  <si>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</si>
  <si>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</si>
  <si>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</si>
  <si>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</si>
  <si>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</si>
  <si>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</si>
  <si>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</si>
  <si>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холодильник однокамерный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</si>
  <si>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</si>
  <si>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</si>
  <si>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</si>
  <si>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</si>
  <si>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</si>
  <si>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</si>
  <si>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</si>
  <si>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туалетная кабинка для установки на территории</t>
  </si>
  <si>
    <t>газокосилка</t>
  </si>
  <si>
    <t>скамейка</t>
  </si>
  <si>
    <t>ноутбуки</t>
  </si>
  <si>
    <t>принтер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</si>
  <si>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</si>
  <si>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</si>
  <si>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</si>
  <si>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</si>
  <si>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</si>
  <si>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</si>
  <si>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</si>
  <si>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</si>
  <si>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</si>
  <si>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</si>
  <si>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</si>
  <si>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</si>
  <si>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</si>
  <si>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</si>
  <si>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</si>
  <si>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</si>
  <si>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</si>
  <si>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</si>
  <si>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</si>
  <si>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</si>
  <si>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</si>
  <si>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</si>
  <si>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</si>
  <si>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</si>
  <si>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</si>
  <si>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</si>
  <si>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</si>
  <si>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</si>
  <si>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</si>
  <si>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кружка с ручкой форфоровая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</si>
  <si>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</si>
  <si>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</si>
  <si>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</si>
  <si>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</si>
  <si>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</si>
  <si>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</si>
  <si>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</si>
  <si>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</si>
  <si>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Педагогические работники (лето 3 мес)</t>
  </si>
  <si>
    <t>Прочий персонал (иной персонал)(лето 3 мес)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</si>
  <si>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</si>
  <si>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</si>
  <si>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</si>
  <si>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Пиобретение оборудования для столовой</t>
  </si>
  <si>
    <t>директор</t>
  </si>
  <si>
    <t>Заместители</t>
  </si>
  <si>
    <t>документовед</t>
  </si>
  <si>
    <t>Рабочие</t>
  </si>
  <si>
    <t>Рабочие (3 месяца лето)</t>
  </si>
  <si>
    <t>1.2.</t>
  </si>
  <si>
    <t>1.2.2.</t>
  </si>
  <si>
    <t>1.1.1.</t>
  </si>
  <si>
    <t>1.1.2.</t>
  </si>
  <si>
    <t>1.1.3.</t>
  </si>
  <si>
    <t>1.2.3.</t>
  </si>
  <si>
    <t>=</t>
  </si>
  <si>
    <t>1.1.6</t>
  </si>
  <si>
    <t>Утверждаю</t>
  </si>
  <si>
    <t>Директор</t>
  </si>
  <si>
    <t>(наименование должности уполномоченного лица)</t>
  </si>
  <si>
    <t>Муниципальной образовательной организации дополнительного образования "Центр дополнительного образования "Островки"</t>
  </si>
  <si>
    <t>(наименование органа - учреждения)</t>
  </si>
  <si>
    <t>____________         С.Ф. Корзанов</t>
  </si>
  <si>
    <t xml:space="preserve">      (подпись)</t>
  </si>
  <si>
    <t>(расшифровка подписи)</t>
  </si>
  <si>
    <t>"26" мая  2023 г.</t>
  </si>
  <si>
    <t>План финансово-хозяйственной деятельности на 2023 г.</t>
  </si>
  <si>
    <t>и плановый период 2024 и 2025 годов</t>
  </si>
  <si>
    <t>Коды</t>
  </si>
  <si>
    <t>от "26" мая 2023 г.</t>
  </si>
  <si>
    <t>Дата</t>
  </si>
  <si>
    <t>26.05.2023</t>
  </si>
  <si>
    <t>Орган, осуществляющий</t>
  </si>
  <si>
    <t>по Сводному реестру</t>
  </si>
  <si>
    <t>41390166</t>
  </si>
  <si>
    <t>функции и полномочия учредителя</t>
  </si>
  <si>
    <t>Комитет по образованию администрации МО "Всеволожский муниципальный район" Ленинградской области</t>
  </si>
  <si>
    <t>глава по БК</t>
  </si>
  <si>
    <t>015</t>
  </si>
  <si>
    <t>41391174</t>
  </si>
  <si>
    <t>ИНН</t>
  </si>
  <si>
    <t>4703093422</t>
  </si>
  <si>
    <t>Учреждение</t>
  </si>
  <si>
    <t>Муниципальная образовательная организация дополнительного образования "Центр дополнительного образования "Островки"</t>
  </si>
  <si>
    <t>КПП</t>
  </si>
  <si>
    <t>470301001</t>
  </si>
  <si>
    <t>Единица измерения: тыс. руб.</t>
  </si>
  <si>
    <t>по ОКЕИ</t>
  </si>
  <si>
    <t>383</t>
  </si>
  <si>
    <t>Раздел 1. Поступления и выплаты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</si>
  <si>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</si>
  <si>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</si>
  <si>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</si>
  <si>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</si>
  <si>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</si>
  <si>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</si>
  <si>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</si>
  <si>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Аналитическая группа</t>
  </si>
  <si>
    <t>КФСР</t>
  </si>
  <si>
    <t>КЦСР</t>
  </si>
  <si>
    <t>Сумма</t>
  </si>
  <si>
    <t>на 2023 г</t>
  </si>
  <si>
    <t>на 2024 г</t>
  </si>
  <si>
    <t>на 2025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</si>
  <si>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</si>
  <si>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</si>
  <si>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</si>
  <si>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</si>
  <si>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9</t>
  </si>
  <si>
    <t>10</t>
  </si>
  <si>
    <t>11</t>
  </si>
  <si>
    <t>12</t>
  </si>
  <si>
    <t>13</t>
  </si>
  <si>
    <t>14</t>
  </si>
  <si>
    <t>15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</si>
  <si>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</si>
  <si>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</si>
  <si>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</si>
  <si>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</si>
  <si>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</si>
  <si>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</si>
  <si>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</si>
  <si>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</si>
  <si>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</si>
  <si>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</si>
  <si>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</si>
  <si>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</si>
  <si>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</si>
  <si>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</si>
  <si>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</si>
  <si>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 xml:space="preserve">        Доходы от операционной аренды</t>
  </si>
  <si>
    <t>1110</t>
  </si>
  <si>
    <t>0000000000000000000000000</t>
  </si>
  <si>
    <t>01500000000002062</t>
  </si>
  <si>
    <t>121</t>
  </si>
  <si>
    <t>01500000000002063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</si>
  <si>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</si>
  <si>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</si>
  <si>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</si>
  <si>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</si>
  <si>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</si>
  <si>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</si>
  <si>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</si>
  <si>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</si>
  <si>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</si>
  <si>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</si>
  <si>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</si>
  <si>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</si>
  <si>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</si>
  <si>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</si>
  <si>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</si>
  <si>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</si>
  <si>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</si>
  <si>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 xml:space="preserve">        Страховые возмещения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</si>
  <si>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</si>
  <si>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</si>
  <si>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</si>
  <si>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</si>
  <si>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</si>
  <si>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</si>
  <si>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</si>
  <si>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</si>
  <si>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162</t>
  </si>
  <si>
    <t>1430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</si>
  <si>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</si>
  <si>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</si>
  <si>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</si>
  <si>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</si>
  <si>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</si>
  <si>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</si>
  <si>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</si>
  <si>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</si>
  <si>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</si>
  <si>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</si>
  <si>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</si>
  <si>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</si>
  <si>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01500000000004000</t>
  </si>
  <si>
    <t xml:space="preserve">    прочие поступления, всего</t>
  </si>
  <si>
    <t xml:space="preserve">        Увеличение остатков денежных средств за счет возврата дебиторской задолженности прошлых лет</t>
  </si>
  <si>
    <t>015012410</t>
  </si>
  <si>
    <t>015012420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</si>
  <si>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</si>
  <si>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</si>
  <si>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</si>
  <si>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</si>
  <si>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</si>
  <si>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</si>
  <si>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</si>
  <si>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</si>
  <si>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</si>
  <si>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</si>
  <si>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</si>
  <si>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</si>
  <si>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</si>
  <si>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</si>
  <si>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</si>
  <si>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</si>
  <si>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</si>
  <si>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</si>
  <si>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</si>
  <si>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</si>
  <si>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</si>
  <si>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</si>
  <si>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</si>
  <si>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</si>
  <si>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</si>
  <si>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</si>
  <si>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</si>
  <si>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</si>
  <si>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</si>
  <si>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</si>
  <si>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</si>
  <si>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</si>
  <si>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</si>
  <si>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</si>
  <si>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</si>
  <si>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</si>
  <si>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</si>
  <si>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</si>
  <si>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</si>
  <si>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</si>
  <si>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</si>
  <si>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</si>
  <si>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</si>
  <si>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</si>
  <si>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</si>
  <si>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</si>
  <si>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</si>
  <si>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</si>
  <si>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</si>
  <si>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</si>
  <si>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</si>
  <si>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</si>
  <si>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</si>
  <si>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262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</si>
  <si>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</si>
  <si>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</si>
  <si>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</si>
  <si>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</si>
  <si>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</si>
  <si>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</si>
  <si>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</si>
  <si>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</si>
  <si>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</si>
  <si>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</si>
  <si>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</si>
  <si>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</si>
  <si>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</si>
  <si>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</si>
  <si>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</si>
  <si>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</si>
  <si>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</si>
  <si>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</si>
  <si>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</si>
  <si>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</si>
  <si>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</si>
  <si>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</si>
  <si>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</si>
  <si>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</si>
  <si>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</si>
  <si>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</si>
  <si>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</si>
  <si>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</si>
  <si>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</si>
  <si>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</si>
  <si>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</si>
  <si>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</si>
  <si>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</si>
  <si>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</si>
  <si>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</si>
  <si>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</si>
  <si>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</si>
  <si>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</si>
  <si>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</si>
  <si>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</si>
  <si>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</si>
  <si>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</si>
  <si>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</si>
  <si>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</si>
  <si>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</si>
  <si>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</si>
  <si>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</si>
  <si>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</si>
  <si>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</si>
  <si>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</si>
  <si>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</si>
  <si>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</si>
  <si>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</si>
  <si>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</si>
  <si>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</si>
  <si>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</si>
  <si>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</si>
  <si>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</si>
  <si>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</si>
  <si>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</si>
  <si>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</si>
  <si>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</si>
  <si>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</si>
  <si>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</si>
  <si>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</si>
  <si>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</si>
  <si>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</si>
  <si>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</si>
  <si>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</si>
  <si>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</si>
  <si>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</si>
  <si>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</si>
  <si>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</si>
  <si>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</si>
  <si>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</si>
  <si>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</si>
  <si>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</si>
  <si>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</si>
  <si>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</si>
  <si>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</si>
  <si>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</si>
  <si>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</si>
  <si>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</si>
  <si>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Сертификат:</t>
  </si>
  <si>
    <t>Серийный номер сертификата:74F333EC157C7430E512348F6DC13C4F</t>
  </si>
  <si>
    <t>Субъект сертификата:КОРЗАНОВ СЕРГЕЙ ФЕДОРОВИЧ</t>
  </si>
  <si>
    <t>Действителен с:15.02.2023 14:41</t>
  </si>
  <si>
    <t>Действителен по:10.05.2024 14:41</t>
  </si>
  <si>
    <t>Серийный номер сертификата:336B78E4A7C4AE86E03FC7F713FD4B54</t>
  </si>
  <si>
    <t>Субъект сертификата:ФРОЛОВА МАРГАРИТА АЛЕКСЕЕВНА</t>
  </si>
  <si>
    <t>Действителен с:24.05.2022 14:57</t>
  </si>
  <si>
    <t>Действителен по:17.08.2023 14:57</t>
  </si>
  <si>
    <t>Раздел 2. Сведения по выплатам на закупки товаров, работ, услуг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</si>
  <si>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</si>
  <si>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</si>
  <si>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</si>
  <si>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</si>
  <si>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</si>
  <si>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</si>
  <si>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</si>
  <si>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</si>
  <si>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</si>
  <si>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/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</si>
  <si>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</si>
  <si>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</si>
  <si>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</si>
  <si>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</si>
  <si>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</si>
  <si>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</si>
  <si>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</si>
  <si>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том числе: в соответствии с Федеральным законом № 44-ФЗ</t>
  </si>
  <si>
    <t>26310</t>
  </si>
  <si>
    <t>1.3.1.1</t>
  </si>
  <si>
    <t xml:space="preserve">   из них: 9.1.</t>
  </si>
  <si>
    <t>26310.1</t>
  </si>
  <si>
    <t>2022</t>
  </si>
  <si>
    <t>1.3.1.2</t>
  </si>
  <si>
    <t xml:space="preserve">   из них: 9.2.</t>
  </si>
  <si>
    <t>26310.2</t>
  </si>
  <si>
    <t>1.3.2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</si>
  <si>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</si>
  <si>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</si>
  <si>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</si>
  <si>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</si>
  <si>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</si>
  <si>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</si>
  <si>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</si>
  <si>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</si>
  <si>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том числе: в соответствии с Федеральным законом № 44-ФЗ</t>
  </si>
  <si>
    <t>26411</t>
  </si>
  <si>
    <t>2023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</si>
  <si>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</si>
  <si>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</si>
  <si>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</si>
  <si>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</si>
  <si>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</si>
  <si>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</si>
  <si>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</si>
  <si>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</si>
  <si>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</si>
  <si>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 9.1.</t>
  </si>
  <si>
    <t>26421.1</t>
  </si>
  <si>
    <t>1.4.2.1.2</t>
  </si>
  <si>
    <t>711E250980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</si>
  <si>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</si>
  <si>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</si>
  <si>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</si>
  <si>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</si>
  <si>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</si>
  <si>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</si>
  <si>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</si>
  <si>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</si>
  <si>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</si>
  <si>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</si>
  <si>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</si>
  <si>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</si>
  <si>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</si>
  <si>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</si>
  <si>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</si>
  <si>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</si>
  <si>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</si>
  <si>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</si>
  <si>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</si>
  <si>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</si>
  <si>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</si>
  <si>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</si>
  <si>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</si>
  <si>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</si>
  <si>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 xml:space="preserve">    из них: 9.2.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</si>
  <si>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</si>
  <si>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</si>
  <si>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</si>
  <si>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</si>
  <si>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</si>
  <si>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</si>
  <si>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</si>
  <si>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</si>
  <si>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</si>
  <si>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</si>
  <si>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</si>
  <si>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</si>
  <si>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С.Ф. Корзанов</t>
  </si>
  <si>
    <t>(должность)</t>
  </si>
  <si>
    <t>(подпись)</t>
  </si>
  <si>
    <t>Исполнитель</t>
  </si>
  <si>
    <t>Главный бухгалтер</t>
  </si>
  <si>
    <t>О.М. Левада</t>
  </si>
  <si>
    <t>9213697645</t>
  </si>
  <si>
    <t>(фамилия, инициалы)</t>
  </si>
  <si>
    <t>(телефон)</t>
  </si>
  <si>
    <t>"</t>
  </si>
  <si>
    <t>26</t>
  </si>
  <si>
    <t>мая</t>
  </si>
  <si>
    <t xml:space="preserve">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</si>
</sst>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#,##0.0000000"/>
    <numFmt numFmtId="175" formatCode="?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0" xfId="0" applyFont="1" applyFill="1" applyAlignment="1">
      <alignment horizontal="center"/>
    </xf>
    <xf numFmtId="0" fontId="5" fillId="0" borderId="0" xfId="0" applyFont="1" applyBorder="1" applyAlignment="1">
      <alignment horizontal="left" wrapText="1"/>
    </xf>
    <xf numFmtId="166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74" fontId="4" fillId="0" borderId="1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17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0" fontId="24" fillId="0" borderId="0" xfId="4" applyNumberFormat="1" applyFont="1" applyFill="1" applyBorder="1" applyAlignment="1">
      <alignment horizontal="center" wrapText="1"/>
    </xf>
    <xf numFmtId="0" fontId="24" fillId="0" borderId="5" xfId="4" applyNumberFormat="1" applyFont="1" applyFill="1" applyBorder="1" applyAlignment="1">
      <alignment horizontal="center" wrapText="1"/>
    </xf>
    <xf numFmtId="0" fontId="25" fillId="0" borderId="2" xfId="4" applyNumberFormat="1" applyFont="1" applyFill="1" applyBorder="1" applyAlignment="1">
      <alignment horizontal="center" vertical="top" wrapText="1"/>
    </xf>
    <xf numFmtId="49" fontId="24" fillId="0" borderId="5" xfId="4" applyNumberFormat="1" applyFont="1" applyFill="1" applyBorder="1" applyAlignment="1">
      <alignment horizontal="center" wrapText="1"/>
    </xf>
    <xf numFmtId="0" fontId="24" fillId="0" borderId="0" xfId="4" applyNumberFormat="1" applyFont="1" applyFill="1" applyBorder="1" applyAlignment="1">
      <alignment horizontal="left" wrapText="1"/>
    </xf>
    <xf numFmtId="0" fontId="25" fillId="0" borderId="0" xfId="4" applyNumberFormat="1" applyFont="1" applyFill="1" applyBorder="1" applyAlignment="1">
      <alignment horizontal="left" vertical="top" wrapText="1"/>
    </xf>
    <xf numFmtId="0" fontId="25" fillId="0" borderId="0" xfId="4" applyNumberFormat="1" applyFont="1" applyFill="1" applyBorder="1" applyAlignment="1">
      <alignment vertical="top" wrapText="1"/>
    </xf>
    <xf numFmtId="49" fontId="24" fillId="0" borderId="0" xfId="4" applyNumberFormat="1" applyFont="1" applyFill="1" applyBorder="1" applyAlignment="1">
      <alignment horizontal="left"/>
    </xf>
    <xf numFmtId="0" fontId="26" fillId="0" borderId="0" xfId="4" applyNumberFormat="1" applyFont="1" applyFill="1" applyBorder="1" applyAlignment="1">
      <alignment horizontal="center"/>
    </xf>
    <xf numFmtId="0" fontId="26" fillId="0" borderId="0" xfId="4" applyNumberFormat="1" applyFont="1" applyFill="1" applyBorder="1"/>
    <xf numFmtId="0" fontId="27" fillId="0" borderId="13" xfId="4" applyNumberFormat="1" applyFont="1" applyFill="1" applyBorder="1" applyAlignment="1">
      <alignment horizontal="center" vertical="center"/>
    </xf>
    <xf numFmtId="0" fontId="27" fillId="0" borderId="14" xfId="4" applyNumberFormat="1" applyFont="1" applyFill="1" applyBorder="1" applyAlignment="1">
      <alignment horizontal="center" vertical="center"/>
    </xf>
    <xf numFmtId="49" fontId="27" fillId="0" borderId="0" xfId="4" applyNumberFormat="1" applyFont="1" applyFill="1" applyBorder="1" applyAlignment="1">
      <alignment horizontal="center" wrapText="1"/>
    </xf>
    <xf numFmtId="0" fontId="27" fillId="0" borderId="0" xfId="4" applyNumberFormat="1" applyFont="1" applyFill="1" applyBorder="1" applyAlignment="1">
      <alignment horizontal="right"/>
    </xf>
    <xf numFmtId="49" fontId="27" fillId="0" borderId="1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left"/>
    </xf>
    <xf numFmtId="49" fontId="27" fillId="0" borderId="16" xfId="4" applyNumberFormat="1" applyFont="1" applyFill="1" applyBorder="1" applyAlignment="1">
      <alignment horizontal="center"/>
    </xf>
    <xf numFmtId="49" fontId="27" fillId="0" borderId="5" xfId="4" applyNumberFormat="1" applyFont="1" applyFill="1" applyBorder="1" applyAlignment="1">
      <alignment horizontal="left" wrapText="1"/>
    </xf>
    <xf numFmtId="49" fontId="27" fillId="0" borderId="17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center"/>
    </xf>
    <xf numFmtId="0" fontId="27" fillId="0" borderId="2" xfId="4" applyNumberFormat="1" applyFont="1" applyFill="1" applyBorder="1" applyAlignment="1">
      <alignment horizontal="center" vertical="center"/>
    </xf>
    <xf numFmtId="0" fontId="27" fillId="0" borderId="6" xfId="4" applyNumberFormat="1" applyFont="1" applyFill="1" applyBorder="1" applyAlignment="1">
      <alignment horizontal="center" vertical="center" wrapText="1"/>
    </xf>
    <xf numFmtId="0" fontId="27" fillId="0" borderId="1" xfId="4" applyNumberFormat="1" applyFont="1" applyFill="1" applyBorder="1" applyAlignment="1">
      <alignment horizontal="center" vertical="center"/>
    </xf>
    <xf numFmtId="0" fontId="27" fillId="0" borderId="3" xfId="4" applyNumberFormat="1" applyFont="1" applyFill="1" applyBorder="1" applyAlignment="1">
      <alignment horizontal="center" vertical="center"/>
    </xf>
    <xf numFmtId="0" fontId="27" fillId="0" borderId="4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/>
    </xf>
    <xf numFmtId="0" fontId="27" fillId="0" borderId="8" xfId="4" applyNumberFormat="1" applyFont="1" applyFill="1" applyBorder="1" applyAlignment="1">
      <alignment horizontal="center" vertical="center" wrapText="1"/>
    </xf>
    <xf numFmtId="0" fontId="27" fillId="0" borderId="6" xfId="4" applyNumberFormat="1" applyFont="1" applyFill="1" applyBorder="1" applyAlignment="1">
      <alignment horizontal="center"/>
    </xf>
    <xf numFmtId="0" fontId="27" fillId="0" borderId="13" xfId="4" applyNumberFormat="1" applyFont="1" applyFill="1" applyBorder="1" applyAlignment="1">
      <alignment horizontal="center" vertical="center" wrapText="1"/>
    </xf>
    <xf numFmtId="0" fontId="27" fillId="0" borderId="5" xfId="4" applyNumberFormat="1" applyFont="1" applyFill="1" applyBorder="1" applyAlignment="1">
      <alignment horizontal="center" vertical="center"/>
    </xf>
    <xf numFmtId="0" fontId="27" fillId="0" borderId="10" xfId="4" applyNumberFormat="1" applyFont="1" applyFill="1" applyBorder="1" applyAlignment="1">
      <alignment horizontal="center" vertical="center" wrapText="1"/>
    </xf>
    <xf numFmtId="0" fontId="27" fillId="0" borderId="10" xfId="4" applyNumberFormat="1" applyFont="1" applyFill="1" applyBorder="1" applyAlignment="1">
      <alignment horizontal="center" vertical="top" wrapText="1"/>
    </xf>
    <xf numFmtId="0" fontId="27" fillId="0" borderId="18" xfId="4" applyNumberFormat="1" applyFont="1" applyFill="1" applyBorder="1" applyAlignment="1">
      <alignment horizontal="center" vertical="center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6" xfId="4" applyNumberFormat="1" applyFont="1" applyFill="1" applyBorder="1" applyAlignment="1">
      <alignment horizontal="center" vertical="top"/>
    </xf>
    <xf numFmtId="49" fontId="27" fillId="0" borderId="13" xfId="4" applyNumberFormat="1" applyFont="1" applyFill="1" applyBorder="1" applyAlignment="1">
      <alignment horizontal="center" vertical="top"/>
    </xf>
    <xf numFmtId="0" fontId="27" fillId="0" borderId="3" xfId="4" applyNumberFormat="1" applyFont="1" applyFill="1" applyBorder="1" applyAlignment="1">
      <alignment horizontal="left" wrapText="1"/>
    </xf>
    <xf numFmtId="49" fontId="27" fillId="0" borderId="19" xfId="4" applyNumberFormat="1" applyFont="1" applyFill="1" applyBorder="1" applyAlignment="1">
      <alignment horizontal="center"/>
    </xf>
    <xf numFmtId="49" fontId="27" fillId="0" borderId="20" xfId="4" applyNumberFormat="1" applyFont="1" applyFill="1" applyBorder="1" applyAlignment="1">
      <alignment horizontal="center"/>
    </xf>
    <xf numFmtId="4" fontId="27" fillId="0" borderId="20" xfId="4" applyNumberFormat="1" applyFont="1" applyFill="1" applyBorder="1" applyAlignment="1">
      <alignment horizontal="right"/>
    </xf>
    <xf numFmtId="4" fontId="27" fillId="0" borderId="21" xfId="4" applyNumberFormat="1" applyFont="1" applyFill="1" applyBorder="1" applyAlignment="1">
      <alignment horizontal="right"/>
    </xf>
    <xf numFmtId="49" fontId="27" fillId="0" borderId="22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/>
    </xf>
    <xf numFmtId="4" fontId="27" fillId="0" borderId="1" xfId="4" applyNumberFormat="1" applyFont="1" applyFill="1" applyBorder="1" applyAlignment="1">
      <alignment horizontal="right"/>
    </xf>
    <xf numFmtId="4" fontId="27" fillId="0" borderId="23" xfId="4" applyNumberFormat="1" applyFont="1" applyFill="1" applyBorder="1" applyAlignment="1">
      <alignment horizontal="right"/>
    </xf>
    <xf numFmtId="0" fontId="28" fillId="0" borderId="3" xfId="4" applyNumberFormat="1" applyFont="1" applyFill="1" applyBorder="1" applyAlignment="1">
      <alignment horizontal="left" wrapText="1"/>
    </xf>
    <xf numFmtId="49" fontId="28" fillId="0" borderId="22" xfId="4" applyNumberFormat="1" applyFont="1" applyFill="1" applyBorder="1" applyAlignment="1">
      <alignment horizontal="center"/>
    </xf>
    <xf numFmtId="49" fontId="28" fillId="0" borderId="1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 wrapText="1"/>
    </xf>
    <xf numFmtId="0" fontId="27" fillId="0" borderId="3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2"/>
    </xf>
    <xf numFmtId="49" fontId="27" fillId="0" borderId="24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 wrapText="1"/>
    </xf>
    <xf numFmtId="4" fontId="27" fillId="0" borderId="6" xfId="4" applyNumberFormat="1" applyFont="1" applyFill="1" applyBorder="1" applyAlignment="1">
      <alignment horizontal="right"/>
    </xf>
    <xf numFmtId="4" fontId="27" fillId="0" borderId="25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2"/>
    </xf>
    <xf numFmtId="49" fontId="27" fillId="0" borderId="26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 wrapText="1"/>
    </xf>
    <xf numFmtId="4" fontId="27" fillId="0" borderId="10" xfId="4" applyNumberFormat="1" applyFont="1" applyFill="1" applyBorder="1" applyAlignment="1">
      <alignment horizontal="right"/>
    </xf>
    <xf numFmtId="4" fontId="27" fillId="0" borderId="27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3"/>
    </xf>
    <xf numFmtId="0" fontId="27" fillId="0" borderId="5" xfId="4" applyNumberFormat="1" applyFont="1" applyFill="1" applyBorder="1" applyAlignment="1">
      <alignment horizontal="left" wrapText="1" indent="3"/>
    </xf>
    <xf numFmtId="0" fontId="27" fillId="0" borderId="3" xfId="4" applyNumberFormat="1" applyFont="1" applyFill="1" applyBorder="1" applyAlignment="1">
      <alignment horizontal="left" wrapText="1" indent="3"/>
    </xf>
    <xf numFmtId="49" fontId="27" fillId="0" borderId="3" xfId="4" applyNumberFormat="1" applyFont="1" applyFill="1" applyBorder="1" applyAlignment="1">
      <alignment horizontal="left" wrapText="1"/>
    </xf>
    <xf numFmtId="49" fontId="27" fillId="0" borderId="22" xfId="4" applyNumberFormat="1" applyFont="1" applyFill="1" applyBorder="1" applyAlignment="1">
      <alignment horizontal="center" wrapText="1"/>
    </xf>
    <xf numFmtId="4" fontId="27" fillId="0" borderId="1" xfId="4" applyNumberFormat="1" applyFont="1" applyFill="1" applyBorder="1" applyAlignment="1">
      <alignment horizontal="right" wrapText="1"/>
    </xf>
    <xf numFmtId="0" fontId="27" fillId="0" borderId="3" xfId="4" applyNumberFormat="1" applyFont="1" applyFill="1" applyBorder="1" applyAlignment="1">
      <alignment horizontal="left" wrapText="1" indent="2"/>
    </xf>
    <xf numFmtId="0" fontId="27" fillId="0" borderId="3" xfId="4" applyNumberFormat="1" applyFont="1" applyFill="1" applyBorder="1" applyAlignment="1">
      <alignment horizontal="left" wrapText="1" indent="4"/>
    </xf>
    <xf numFmtId="0" fontId="27" fillId="0" borderId="5" xfId="4" applyNumberFormat="1" applyFont="1" applyFill="1" applyBorder="1" applyAlignment="1">
      <alignment horizontal="left" wrapText="1" indent="4"/>
    </xf>
    <xf numFmtId="49" fontId="27" fillId="0" borderId="28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 wrapText="1"/>
    </xf>
    <xf numFmtId="4" fontId="27" fillId="0" borderId="29" xfId="4" applyNumberFormat="1" applyFont="1" applyFill="1" applyBorder="1" applyAlignment="1">
      <alignment horizontal="right"/>
    </xf>
    <xf numFmtId="4" fontId="27" fillId="0" borderId="30" xfId="4" applyNumberFormat="1" applyFont="1" applyFill="1" applyBorder="1" applyAlignment="1">
      <alignment horizontal="right"/>
    </xf>
    <xf numFmtId="49" fontId="27" fillId="0" borderId="20" xfId="4" applyNumberFormat="1" applyFont="1" applyFill="1" applyBorder="1" applyAlignment="1">
      <alignment horizontal="center" wrapText="1"/>
    </xf>
    <xf numFmtId="49" fontId="27" fillId="0" borderId="31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 wrapText="1"/>
    </xf>
    <xf numFmtId="4" fontId="27" fillId="0" borderId="32" xfId="4" applyNumberFormat="1" applyFont="1" applyFill="1" applyBorder="1" applyAlignment="1">
      <alignment horizontal="right"/>
    </xf>
    <xf numFmtId="0" fontId="29" fillId="0" borderId="0" xfId="4" applyNumberFormat="1" applyFont="1" applyFill="1" applyBorder="1" applyAlignment="1">
      <alignment horizontal="left"/>
    </xf>
    <xf numFmtId="0" fontId="30" fillId="0" borderId="0" xfId="4" applyNumberFormat="1" applyFont="1" applyFill="1" applyBorder="1" applyAlignment="1">
      <alignment horizontal="left"/>
    </xf>
    <xf numFmtId="0" fontId="27" fillId="0" borderId="2" xfId="4" applyNumberFormat="1" applyFont="1" applyFill="1" applyBorder="1" applyAlignment="1">
      <alignment horizontal="left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/>
    </xf>
    <xf numFmtId="0" fontId="27" fillId="0" borderId="5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/>
    </xf>
    <xf numFmtId="49" fontId="27" fillId="0" borderId="10" xfId="4" applyNumberFormat="1" applyFont="1" applyFill="1" applyBorder="1" applyAlignment="1">
      <alignment horizontal="center" vertical="top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3" xfId="4" applyNumberFormat="1" applyFont="1" applyFill="1" applyBorder="1" applyAlignment="1">
      <alignment horizontal="center" vertical="top"/>
    </xf>
    <xf numFmtId="49" fontId="27" fillId="0" borderId="3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2" xfId="4" applyNumberFormat="1" applyFont="1" applyFill="1" applyBorder="1" applyAlignment="1">
      <alignment horizontal="center" vertical="top"/>
    </xf>
    <xf numFmtId="49" fontId="28" fillId="0" borderId="3" xfId="4" applyNumberFormat="1" applyFont="1" applyFill="1" applyBorder="1" applyAlignment="1">
      <alignment horizontal="center"/>
    </xf>
    <xf numFmtId="49" fontId="28" fillId="0" borderId="4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left"/>
    </xf>
    <xf numFmtId="0" fontId="28" fillId="0" borderId="3" xfId="4" applyNumberFormat="1" applyFont="1" applyFill="1" applyBorder="1" applyAlignment="1">
      <alignment horizontal="left"/>
    </xf>
    <xf numFmtId="49" fontId="28" fillId="0" borderId="19" xfId="4" applyNumberFormat="1" applyFont="1" applyFill="1" applyBorder="1" applyAlignment="1">
      <alignment horizontal="center"/>
    </xf>
    <xf numFmtId="49" fontId="28" fillId="0" borderId="35" xfId="4" applyNumberFormat="1" applyFont="1" applyFill="1" applyBorder="1" applyAlignment="1">
      <alignment horizontal="center"/>
    </xf>
    <xf numFmtId="49" fontId="28" fillId="0" borderId="36" xfId="4" applyNumberFormat="1" applyFont="1" applyFill="1" applyBorder="1" applyAlignment="1">
      <alignment horizontal="center"/>
    </xf>
    <xf numFmtId="49" fontId="27" fillId="0" borderId="3" xfId="4" applyNumberFormat="1" applyFont="1" applyFill="1" applyBorder="1" applyAlignment="1">
      <alignment horizontal="center"/>
    </xf>
    <xf numFmtId="49" fontId="27" fillId="0" borderId="4" xfId="4" applyNumberFormat="1" applyFont="1" applyFill="1" applyBorder="1" applyAlignment="1">
      <alignment horizontal="center"/>
    </xf>
    <xf numFmtId="175" fontId="27" fillId="0" borderId="1" xfId="4" applyNumberFormat="1" applyFont="1" applyFill="1" applyBorder="1" applyAlignment="1">
      <alignment horizontal="left" wrapText="1" indent="1"/>
    </xf>
    <xf numFmtId="0" fontId="27" fillId="0" borderId="3" xfId="4" applyNumberFormat="1" applyFont="1" applyFill="1" applyBorder="1" applyAlignment="1">
      <alignment horizontal="left" indent="1"/>
    </xf>
    <xf numFmtId="49" fontId="27" fillId="0" borderId="22" xfId="4" applyNumberFormat="1" applyFont="1" applyFill="1" applyBorder="1" applyAlignment="1">
      <alignment horizontal="center"/>
    </xf>
    <xf numFmtId="0" fontId="27" fillId="0" borderId="1" xfId="4" applyNumberFormat="1" applyFont="1" applyFill="1" applyBorder="1" applyAlignment="1">
      <alignment horizontal="left" wrapText="1" indent="1"/>
    </xf>
    <xf numFmtId="0" fontId="27" fillId="0" borderId="5" xfId="4" applyNumberFormat="1" applyFont="1" applyFill="1" applyBorder="1" applyAlignment="1">
      <alignment horizontal="center"/>
    </xf>
    <xf numFmtId="0" fontId="25" fillId="0" borderId="2" xfId="4" applyNumberFormat="1" applyFont="1" applyFill="1" applyBorder="1" applyAlignment="1">
      <alignment horizontal="center" vertical="top"/>
    </xf>
    <xf numFmtId="0" fontId="25" fillId="0" borderId="0" xfId="4" applyNumberFormat="1" applyFont="1" applyFill="1" applyBorder="1" applyAlignment="1">
      <alignment horizontal="center" vertical="top"/>
    </xf>
    <xf numFmtId="49" fontId="27" fillId="0" borderId="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right"/>
    </xf>
    <xf numFmtId="0" fontId="27" fillId="0" borderId="0" xfId="4" applyNumberFormat="1" applyFont="1" applyFill="1" applyBorder="1" applyAlignment="1">
      <alignment horizontal="left"/>
    </xf>
    <xf numFmtId="0" fontId="27" fillId="0" borderId="5" xfId="4" applyNumberFormat="1" applyFont="1" applyFill="1" applyBorder="1" applyAlignment="1">
      <alignment horizontal="right"/>
    </xf>
    <xf numFmtId="0" fontId="31" fillId="0" borderId="5" xfId="4" applyNumberFormat="1" applyFont="1" applyFill="1" applyBorder="1"/>
  </cellXfs>
  <cellStyles count="5">
    <cellStyle name="Обычный" xfId="0" builtinId="0"/>
    <cellStyle name="Обычный 2" xfId="4" xr:uid="{00000000-0005-0000-0000-000001000000}"/>
    <cellStyle name="Обычный 3 2" xfId="1" xr:uid="{00000000-0005-0000-0000-000002000000}"/>
    <cellStyle name="Обычный 4_стр.2 (2)" xfId="2" xr:uid="{00000000-0005-0000-0000-000003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4706-284F-4F47-9969-172F07B2E5A6}">
  <sheetPr>
    <pageSetUpPr fitToPage="1"/>
  </sheetPr>
  <dimension ref="A1:O128"/>
  <sheetViews>
    <sheetView topLeftCell="A61" workbookViewId="0">
      <selection activeCell="L66" sqref="L66"/>
    </sheetView>
  </sheetViews>
  <sheetFormatPr defaultRowHeight="10.15" customHeight="1" x14ac:dyDescent="0.2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>
      <c r="A1" s="397"/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5" ht="15" x14ac:dyDescent="0.25">
      <c r="A2" s="397"/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8" t="s">
        <v>403</v>
      </c>
      <c r="O2" s="398"/>
    </row>
    <row r="3" spans="1:15" ht="15" x14ac:dyDescent="0.25">
      <c r="A3" s="397"/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9" t="s">
        <v>404</v>
      </c>
      <c r="O3" s="399"/>
    </row>
    <row r="4" spans="1:15" ht="17.100000000000001" customHeight="1" x14ac:dyDescent="0.25">
      <c r="A4" s="397"/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400" t="s">
        <v>405</v>
      </c>
      <c r="O4" s="400"/>
    </row>
    <row r="5" spans="1:15" ht="15" customHeight="1" x14ac:dyDescent="0.25">
      <c r="A5" s="397"/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401" t="s">
        <v>406</v>
      </c>
      <c r="O5" s="401"/>
    </row>
    <row r="6" spans="1:15" ht="17.100000000000001" customHeight="1" x14ac:dyDescent="0.25">
      <c r="A6" s="397"/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400" t="s">
        <v>407</v>
      </c>
      <c r="O6" s="400"/>
    </row>
    <row r="7" spans="1:15" ht="19.899999999999999" customHeight="1" x14ac:dyDescent="0.25">
      <c r="A7" s="397"/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402" t="s">
        <v>408</v>
      </c>
      <c r="O7" s="402"/>
    </row>
    <row r="8" spans="1:15" ht="15" x14ac:dyDescent="0.25">
      <c r="A8" s="397"/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403" t="s">
        <v>409</v>
      </c>
      <c r="O8" s="404" t="s">
        <v>410</v>
      </c>
    </row>
    <row r="9" spans="1:15" ht="15" x14ac:dyDescent="0.25">
      <c r="A9" s="397"/>
      <c r="B9" s="397"/>
      <c r="C9" s="397"/>
      <c r="D9" s="397"/>
      <c r="E9" s="397"/>
      <c r="F9" s="397"/>
      <c r="G9" s="397"/>
      <c r="H9" s="397"/>
      <c r="I9" s="397"/>
      <c r="J9" s="397"/>
      <c r="K9" s="397"/>
      <c r="L9" s="397"/>
      <c r="M9" s="397"/>
      <c r="N9" s="405" t="s">
        <v>411</v>
      </c>
      <c r="O9" s="405"/>
    </row>
    <row r="10" spans="1:15" ht="15" x14ac:dyDescent="0.25">
      <c r="A10" s="397"/>
      <c r="B10" s="397"/>
      <c r="C10" s="397"/>
      <c r="D10" s="397"/>
      <c r="E10" s="397"/>
      <c r="F10" s="397"/>
      <c r="G10" s="397"/>
      <c r="H10" s="397"/>
      <c r="I10" s="397"/>
      <c r="J10" s="397"/>
      <c r="K10" s="397"/>
      <c r="L10" s="397"/>
      <c r="M10" s="397"/>
      <c r="N10" s="397"/>
      <c r="O10" s="397"/>
    </row>
    <row r="11" spans="1:15" ht="12.75" customHeight="1" x14ac:dyDescent="0.2">
      <c r="A11" s="406" t="s">
        <v>412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407"/>
    </row>
    <row r="12" spans="1:15" ht="12.75" customHeight="1" x14ac:dyDescent="0.2">
      <c r="A12" s="406" t="s">
        <v>413</v>
      </c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8" t="s">
        <v>414</v>
      </c>
    </row>
    <row r="13" spans="1:15" ht="15.75" thickBot="1" x14ac:dyDescent="0.3">
      <c r="A13" s="397"/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409"/>
    </row>
    <row r="14" spans="1:15" ht="11.45" customHeight="1" x14ac:dyDescent="0.25">
      <c r="A14" s="397"/>
      <c r="B14" s="410" t="s">
        <v>415</v>
      </c>
      <c r="C14" s="410"/>
      <c r="D14" s="410"/>
      <c r="E14" s="397"/>
      <c r="F14" s="397"/>
      <c r="G14" s="397"/>
      <c r="H14" s="397"/>
      <c r="I14" s="397"/>
      <c r="J14" s="397"/>
      <c r="K14" s="397"/>
      <c r="L14" s="397"/>
      <c r="M14" s="397"/>
      <c r="N14" s="411" t="s">
        <v>416</v>
      </c>
      <c r="O14" s="412" t="s">
        <v>417</v>
      </c>
    </row>
    <row r="15" spans="1:15" ht="15" x14ac:dyDescent="0.25">
      <c r="A15" s="413" t="s">
        <v>418</v>
      </c>
      <c r="B15" s="397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411" t="s">
        <v>419</v>
      </c>
      <c r="O15" s="414" t="s">
        <v>420</v>
      </c>
    </row>
    <row r="16" spans="1:15" ht="11.45" customHeight="1" x14ac:dyDescent="0.25">
      <c r="A16" s="413" t="s">
        <v>421</v>
      </c>
      <c r="B16" s="415" t="s">
        <v>422</v>
      </c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M16" s="397"/>
      <c r="N16" s="411" t="s">
        <v>423</v>
      </c>
      <c r="O16" s="414" t="s">
        <v>424</v>
      </c>
    </row>
    <row r="17" spans="1:15" ht="15" x14ac:dyDescent="0.25">
      <c r="A17" s="397"/>
      <c r="B17" s="397"/>
      <c r="C17" s="397"/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411" t="s">
        <v>419</v>
      </c>
      <c r="O17" s="414" t="s">
        <v>425</v>
      </c>
    </row>
    <row r="18" spans="1:15" ht="15" x14ac:dyDescent="0.25">
      <c r="A18" s="397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411" t="s">
        <v>426</v>
      </c>
      <c r="O18" s="414" t="s">
        <v>427</v>
      </c>
    </row>
    <row r="19" spans="1:15" ht="11.45" customHeight="1" x14ac:dyDescent="0.25">
      <c r="A19" s="413" t="s">
        <v>428</v>
      </c>
      <c r="B19" s="415" t="s">
        <v>429</v>
      </c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397"/>
      <c r="N19" s="411" t="s">
        <v>430</v>
      </c>
      <c r="O19" s="414" t="s">
        <v>431</v>
      </c>
    </row>
    <row r="20" spans="1:15" ht="15.75" thickBot="1" x14ac:dyDescent="0.3">
      <c r="A20" s="413" t="s">
        <v>432</v>
      </c>
      <c r="B20" s="397"/>
      <c r="C20" s="397"/>
      <c r="D20" s="397"/>
      <c r="E20" s="397"/>
      <c r="F20" s="397"/>
      <c r="G20" s="397"/>
      <c r="H20" s="397"/>
      <c r="I20" s="397"/>
      <c r="J20" s="397"/>
      <c r="K20" s="397"/>
      <c r="L20" s="397"/>
      <c r="M20" s="397"/>
      <c r="N20" s="411" t="s">
        <v>433</v>
      </c>
      <c r="O20" s="416" t="s">
        <v>434</v>
      </c>
    </row>
    <row r="21" spans="1:15" ht="15" x14ac:dyDescent="0.25">
      <c r="A21" s="397"/>
      <c r="B21" s="397"/>
      <c r="C21" s="397"/>
      <c r="D21" s="397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</row>
    <row r="22" spans="1:15" ht="12.75" x14ac:dyDescent="0.2">
      <c r="A22" s="417" t="s">
        <v>435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</row>
    <row r="23" spans="1:15" ht="15" x14ac:dyDescent="0.25">
      <c r="A23" s="397"/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  <c r="O23" s="397"/>
    </row>
    <row r="24" spans="1:15" ht="13.15" customHeight="1" x14ac:dyDescent="0.2">
      <c r="A24" s="418" t="s">
        <v>45</v>
      </c>
      <c r="B24" s="419" t="s">
        <v>436</v>
      </c>
      <c r="C24" s="419" t="s">
        <v>437</v>
      </c>
      <c r="D24" s="419" t="s">
        <v>438</v>
      </c>
      <c r="E24" s="419" t="s">
        <v>439</v>
      </c>
      <c r="F24" s="419" t="s">
        <v>440</v>
      </c>
      <c r="G24" s="419" t="s">
        <v>441</v>
      </c>
      <c r="H24" s="419" t="s">
        <v>442</v>
      </c>
      <c r="I24" s="419" t="s">
        <v>443</v>
      </c>
      <c r="J24" s="419" t="s">
        <v>444</v>
      </c>
      <c r="K24" s="419" t="s">
        <v>445</v>
      </c>
      <c r="L24" s="420" t="s">
        <v>446</v>
      </c>
      <c r="M24" s="421"/>
      <c r="N24" s="421"/>
      <c r="O24" s="422"/>
    </row>
    <row r="25" spans="1:15" ht="21.95" customHeight="1" x14ac:dyDescent="0.2">
      <c r="A25" s="423"/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5" t="s">
        <v>447</v>
      </c>
      <c r="M25" s="425" t="s">
        <v>448</v>
      </c>
      <c r="N25" s="425" t="s">
        <v>449</v>
      </c>
      <c r="O25" s="426" t="s">
        <v>450</v>
      </c>
    </row>
    <row r="26" spans="1:15" ht="34.15" customHeight="1" x14ac:dyDescent="0.2">
      <c r="A26" s="427"/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9" t="s">
        <v>451</v>
      </c>
      <c r="M26" s="429" t="s">
        <v>452</v>
      </c>
      <c r="N26" s="429" t="s">
        <v>453</v>
      </c>
      <c r="O26" s="430"/>
    </row>
    <row r="27" spans="1:15" ht="13.5" thickBot="1" x14ac:dyDescent="0.25">
      <c r="A27" s="431" t="s">
        <v>6</v>
      </c>
      <c r="B27" s="432" t="s">
        <v>7</v>
      </c>
      <c r="C27" s="432" t="s">
        <v>8</v>
      </c>
      <c r="D27" s="432" t="s">
        <v>9</v>
      </c>
      <c r="E27" s="432" t="s">
        <v>10</v>
      </c>
      <c r="F27" s="432" t="s">
        <v>13</v>
      </c>
      <c r="G27" s="432" t="s">
        <v>99</v>
      </c>
      <c r="H27" s="432" t="s">
        <v>100</v>
      </c>
      <c r="I27" s="432" t="s">
        <v>454</v>
      </c>
      <c r="J27" s="432" t="s">
        <v>455</v>
      </c>
      <c r="K27" s="432" t="s">
        <v>456</v>
      </c>
      <c r="L27" s="432" t="s">
        <v>457</v>
      </c>
      <c r="M27" s="432" t="s">
        <v>458</v>
      </c>
      <c r="N27" s="432" t="s">
        <v>459</v>
      </c>
      <c r="O27" s="433" t="s">
        <v>460</v>
      </c>
    </row>
    <row r="28" spans="1:15" ht="12.75" x14ac:dyDescent="0.2">
      <c r="A28" s="434" t="s">
        <v>461</v>
      </c>
      <c r="B28" s="435" t="s">
        <v>462</v>
      </c>
      <c r="C28" s="436" t="s">
        <v>463</v>
      </c>
      <c r="D28" s="436" t="s">
        <v>463</v>
      </c>
      <c r="E28" s="436" t="s">
        <v>463</v>
      </c>
      <c r="F28" s="436" t="s">
        <v>463</v>
      </c>
      <c r="G28" s="436" t="s">
        <v>463</v>
      </c>
      <c r="H28" s="436" t="s">
        <v>463</v>
      </c>
      <c r="I28" s="436" t="s">
        <v>463</v>
      </c>
      <c r="J28" s="436" t="s">
        <v>463</v>
      </c>
      <c r="K28" s="436" t="s">
        <v>463</v>
      </c>
      <c r="L28" s="437">
        <v>4388.55</v>
      </c>
      <c r="M28" s="437">
        <v>0</v>
      </c>
      <c r="N28" s="437">
        <v>0</v>
      </c>
      <c r="O28" s="438"/>
    </row>
    <row r="29" spans="1:15" ht="12.75" x14ac:dyDescent="0.2">
      <c r="A29" s="434" t="s">
        <v>464</v>
      </c>
      <c r="B29" s="439" t="s">
        <v>465</v>
      </c>
      <c r="C29" s="440" t="s">
        <v>463</v>
      </c>
      <c r="D29" s="440" t="s">
        <v>463</v>
      </c>
      <c r="E29" s="440" t="s">
        <v>463</v>
      </c>
      <c r="F29" s="440" t="s">
        <v>463</v>
      </c>
      <c r="G29" s="440" t="s">
        <v>463</v>
      </c>
      <c r="H29" s="440" t="s">
        <v>463</v>
      </c>
      <c r="I29" s="440" t="s">
        <v>463</v>
      </c>
      <c r="J29" s="440" t="s">
        <v>463</v>
      </c>
      <c r="K29" s="440" t="s">
        <v>463</v>
      </c>
      <c r="L29" s="441">
        <v>0</v>
      </c>
      <c r="M29" s="441">
        <v>0</v>
      </c>
      <c r="N29" s="441">
        <v>0</v>
      </c>
      <c r="O29" s="442"/>
    </row>
    <row r="30" spans="1:15" ht="22.5" x14ac:dyDescent="0.2">
      <c r="A30" s="443" t="s">
        <v>466</v>
      </c>
      <c r="B30" s="444" t="s">
        <v>467</v>
      </c>
      <c r="C30" s="445"/>
      <c r="D30" s="446" t="s">
        <v>468</v>
      </c>
      <c r="E30" s="446"/>
      <c r="F30" s="446" t="s">
        <v>469</v>
      </c>
      <c r="G30" s="446" t="s">
        <v>470</v>
      </c>
      <c r="H30" s="446" t="s">
        <v>471</v>
      </c>
      <c r="I30" s="446" t="s">
        <v>471</v>
      </c>
      <c r="J30" s="446" t="s">
        <v>472</v>
      </c>
      <c r="K30" s="446" t="s">
        <v>468</v>
      </c>
      <c r="L30" s="441">
        <v>30115.15</v>
      </c>
      <c r="M30" s="441">
        <v>28554.45</v>
      </c>
      <c r="N30" s="441">
        <v>29531.25</v>
      </c>
      <c r="O30" s="442">
        <v>0</v>
      </c>
    </row>
    <row r="31" spans="1:15" ht="22.5" x14ac:dyDescent="0.2">
      <c r="A31" s="447" t="s">
        <v>473</v>
      </c>
      <c r="B31" s="439" t="s">
        <v>474</v>
      </c>
      <c r="C31" s="440" t="s">
        <v>475</v>
      </c>
      <c r="D31" s="446" t="s">
        <v>468</v>
      </c>
      <c r="E31" s="446"/>
      <c r="F31" s="446" t="s">
        <v>469</v>
      </c>
      <c r="G31" s="446" t="s">
        <v>7</v>
      </c>
      <c r="H31" s="446" t="s">
        <v>471</v>
      </c>
      <c r="I31" s="446" t="s">
        <v>475</v>
      </c>
      <c r="J31" s="446" t="s">
        <v>472</v>
      </c>
      <c r="K31" s="446" t="s">
        <v>468</v>
      </c>
      <c r="L31" s="441">
        <v>0</v>
      </c>
      <c r="M31" s="441">
        <v>0</v>
      </c>
      <c r="N31" s="441">
        <v>0</v>
      </c>
      <c r="O31" s="442">
        <v>0</v>
      </c>
    </row>
    <row r="32" spans="1:15" ht="12.75" x14ac:dyDescent="0.2">
      <c r="A32" s="448" t="s">
        <v>0</v>
      </c>
      <c r="B32" s="449"/>
      <c r="C32" s="450"/>
      <c r="D32" s="451"/>
      <c r="E32" s="451"/>
      <c r="F32" s="451"/>
      <c r="G32" s="451"/>
      <c r="H32" s="451"/>
      <c r="I32" s="451"/>
      <c r="J32" s="451"/>
      <c r="K32" s="451"/>
      <c r="L32" s="452"/>
      <c r="M32" s="452"/>
      <c r="N32" s="452"/>
      <c r="O32" s="453"/>
    </row>
    <row r="33" spans="1:15" ht="33.75" x14ac:dyDescent="0.2">
      <c r="A33" s="454" t="s">
        <v>476</v>
      </c>
      <c r="B33" s="455" t="s">
        <v>477</v>
      </c>
      <c r="C33" s="456" t="s">
        <v>475</v>
      </c>
      <c r="D33" s="457" t="s">
        <v>468</v>
      </c>
      <c r="E33" s="457" t="s">
        <v>478</v>
      </c>
      <c r="F33" s="457" t="s">
        <v>479</v>
      </c>
      <c r="G33" s="457" t="s">
        <v>7</v>
      </c>
      <c r="H33" s="457" t="s">
        <v>480</v>
      </c>
      <c r="I33" s="457" t="s">
        <v>475</v>
      </c>
      <c r="J33" s="457" t="s">
        <v>472</v>
      </c>
      <c r="K33" s="457" t="s">
        <v>468</v>
      </c>
      <c r="L33" s="458">
        <v>0</v>
      </c>
      <c r="M33" s="458">
        <v>0</v>
      </c>
      <c r="N33" s="458">
        <v>0</v>
      </c>
      <c r="O33" s="459">
        <v>0</v>
      </c>
    </row>
    <row r="34" spans="1:15" ht="33.75" x14ac:dyDescent="0.2">
      <c r="A34" s="454" t="s">
        <v>476</v>
      </c>
      <c r="B34" s="455" t="s">
        <v>477</v>
      </c>
      <c r="C34" s="456" t="s">
        <v>475</v>
      </c>
      <c r="D34" s="457" t="s">
        <v>468</v>
      </c>
      <c r="E34" s="457" t="s">
        <v>478</v>
      </c>
      <c r="F34" s="457" t="s">
        <v>481</v>
      </c>
      <c r="G34" s="457" t="s">
        <v>7</v>
      </c>
      <c r="H34" s="457" t="s">
        <v>480</v>
      </c>
      <c r="I34" s="457" t="s">
        <v>475</v>
      </c>
      <c r="J34" s="457" t="s">
        <v>472</v>
      </c>
      <c r="K34" s="457" t="s">
        <v>468</v>
      </c>
      <c r="L34" s="458">
        <v>0</v>
      </c>
      <c r="M34" s="458">
        <v>0</v>
      </c>
      <c r="N34" s="458">
        <v>0</v>
      </c>
      <c r="O34" s="459">
        <v>0</v>
      </c>
    </row>
    <row r="35" spans="1:15" ht="33.75" x14ac:dyDescent="0.2">
      <c r="A35" s="454" t="s">
        <v>482</v>
      </c>
      <c r="B35" s="455" t="s">
        <v>477</v>
      </c>
      <c r="C35" s="456" t="s">
        <v>475</v>
      </c>
      <c r="D35" s="457" t="s">
        <v>468</v>
      </c>
      <c r="E35" s="457" t="s">
        <v>478</v>
      </c>
      <c r="F35" s="457" t="s">
        <v>481</v>
      </c>
      <c r="G35" s="457" t="s">
        <v>7</v>
      </c>
      <c r="H35" s="457" t="s">
        <v>483</v>
      </c>
      <c r="I35" s="457" t="s">
        <v>475</v>
      </c>
      <c r="J35" s="457" t="s">
        <v>472</v>
      </c>
      <c r="K35" s="457" t="s">
        <v>468</v>
      </c>
      <c r="L35" s="458">
        <v>0</v>
      </c>
      <c r="M35" s="458">
        <v>0</v>
      </c>
      <c r="N35" s="458">
        <v>0</v>
      </c>
      <c r="O35" s="459">
        <v>0</v>
      </c>
    </row>
    <row r="36" spans="1:15" ht="22.5" x14ac:dyDescent="0.2">
      <c r="A36" s="460" t="s">
        <v>484</v>
      </c>
      <c r="B36" s="455" t="s">
        <v>485</v>
      </c>
      <c r="C36" s="456" t="s">
        <v>486</v>
      </c>
      <c r="D36" s="457" t="s">
        <v>468</v>
      </c>
      <c r="E36" s="457"/>
      <c r="F36" s="457" t="s">
        <v>469</v>
      </c>
      <c r="G36" s="457" t="s">
        <v>470</v>
      </c>
      <c r="H36" s="457" t="s">
        <v>471</v>
      </c>
      <c r="I36" s="457" t="s">
        <v>486</v>
      </c>
      <c r="J36" s="457" t="s">
        <v>472</v>
      </c>
      <c r="K36" s="457" t="s">
        <v>468</v>
      </c>
      <c r="L36" s="458">
        <v>27615.15</v>
      </c>
      <c r="M36" s="458">
        <v>28554.45</v>
      </c>
      <c r="N36" s="458">
        <v>29531.25</v>
      </c>
      <c r="O36" s="459">
        <v>0</v>
      </c>
    </row>
    <row r="37" spans="1:15" ht="11.1" customHeight="1" x14ac:dyDescent="0.2">
      <c r="A37" s="461" t="s">
        <v>0</v>
      </c>
      <c r="B37" s="449"/>
      <c r="C37" s="450"/>
      <c r="D37" s="451"/>
      <c r="E37" s="451"/>
      <c r="F37" s="451"/>
      <c r="G37" s="451"/>
      <c r="H37" s="451"/>
      <c r="I37" s="451"/>
      <c r="J37" s="451"/>
      <c r="K37" s="451"/>
      <c r="L37" s="452"/>
      <c r="M37" s="452"/>
      <c r="N37" s="452"/>
      <c r="O37" s="453"/>
    </row>
    <row r="38" spans="1:15" ht="33.75" x14ac:dyDescent="0.2">
      <c r="A38" s="462" t="s">
        <v>275</v>
      </c>
      <c r="B38" s="455" t="s">
        <v>487</v>
      </c>
      <c r="C38" s="456" t="s">
        <v>486</v>
      </c>
      <c r="D38" s="457" t="s">
        <v>468</v>
      </c>
      <c r="E38" s="457"/>
      <c r="F38" s="457" t="s">
        <v>469</v>
      </c>
      <c r="G38" s="457" t="s">
        <v>9</v>
      </c>
      <c r="H38" s="457" t="s">
        <v>488</v>
      </c>
      <c r="I38" s="457" t="s">
        <v>486</v>
      </c>
      <c r="J38" s="457" t="s">
        <v>472</v>
      </c>
      <c r="K38" s="457" t="s">
        <v>468</v>
      </c>
      <c r="L38" s="458">
        <v>23481.4</v>
      </c>
      <c r="M38" s="458">
        <v>24420.7</v>
      </c>
      <c r="N38" s="458">
        <v>25397.5</v>
      </c>
      <c r="O38" s="459">
        <v>0</v>
      </c>
    </row>
    <row r="39" spans="1:15" ht="33.75" x14ac:dyDescent="0.2">
      <c r="A39" s="463" t="s">
        <v>489</v>
      </c>
      <c r="B39" s="439" t="s">
        <v>490</v>
      </c>
      <c r="C39" s="440" t="s">
        <v>486</v>
      </c>
      <c r="D39" s="446"/>
      <c r="E39" s="446"/>
      <c r="F39" s="446"/>
      <c r="G39" s="446"/>
      <c r="H39" s="446"/>
      <c r="I39" s="446"/>
      <c r="J39" s="446"/>
      <c r="K39" s="446"/>
      <c r="L39" s="441">
        <v>0</v>
      </c>
      <c r="M39" s="441">
        <v>0</v>
      </c>
      <c r="N39" s="441">
        <v>0</v>
      </c>
      <c r="O39" s="442">
        <v>0</v>
      </c>
    </row>
    <row r="40" spans="1:15" ht="22.5" x14ac:dyDescent="0.2">
      <c r="A40" s="463" t="s">
        <v>491</v>
      </c>
      <c r="B40" s="439" t="s">
        <v>492</v>
      </c>
      <c r="C40" s="440" t="s">
        <v>486</v>
      </c>
      <c r="D40" s="446" t="s">
        <v>468</v>
      </c>
      <c r="E40" s="446"/>
      <c r="F40" s="446" t="s">
        <v>469</v>
      </c>
      <c r="G40" s="446" t="s">
        <v>470</v>
      </c>
      <c r="H40" s="446" t="s">
        <v>471</v>
      </c>
      <c r="I40" s="446" t="s">
        <v>486</v>
      </c>
      <c r="J40" s="446" t="s">
        <v>472</v>
      </c>
      <c r="K40" s="446" t="s">
        <v>468</v>
      </c>
      <c r="L40" s="441">
        <v>4133.75</v>
      </c>
      <c r="M40" s="441">
        <v>4133.75</v>
      </c>
      <c r="N40" s="441">
        <v>4133.75</v>
      </c>
      <c r="O40" s="442">
        <v>0</v>
      </c>
    </row>
    <row r="41" spans="1:15" ht="11.1" customHeight="1" x14ac:dyDescent="0.2">
      <c r="A41" s="463"/>
      <c r="B41" s="439"/>
      <c r="C41" s="440"/>
      <c r="D41" s="446"/>
      <c r="E41" s="446"/>
      <c r="F41" s="446"/>
      <c r="G41" s="446"/>
      <c r="H41" s="446"/>
      <c r="I41" s="446"/>
      <c r="J41" s="446"/>
      <c r="K41" s="446"/>
      <c r="L41" s="441"/>
      <c r="M41" s="441"/>
      <c r="N41" s="441"/>
      <c r="O41" s="442"/>
    </row>
    <row r="42" spans="1:15" ht="22.5" x14ac:dyDescent="0.2">
      <c r="A42" s="460" t="s">
        <v>493</v>
      </c>
      <c r="B42" s="439" t="s">
        <v>494</v>
      </c>
      <c r="C42" s="440" t="s">
        <v>495</v>
      </c>
      <c r="D42" s="446" t="s">
        <v>468</v>
      </c>
      <c r="E42" s="446"/>
      <c r="F42" s="446" t="s">
        <v>469</v>
      </c>
      <c r="G42" s="446" t="s">
        <v>7</v>
      </c>
      <c r="H42" s="446" t="s">
        <v>471</v>
      </c>
      <c r="I42" s="446" t="s">
        <v>495</v>
      </c>
      <c r="J42" s="446" t="s">
        <v>472</v>
      </c>
      <c r="K42" s="446" t="s">
        <v>468</v>
      </c>
      <c r="L42" s="441">
        <v>0</v>
      </c>
      <c r="M42" s="441">
        <v>0</v>
      </c>
      <c r="N42" s="441">
        <v>0</v>
      </c>
      <c r="O42" s="442">
        <v>0</v>
      </c>
    </row>
    <row r="43" spans="1:15" ht="11.1" customHeight="1" x14ac:dyDescent="0.2">
      <c r="A43" s="448" t="s">
        <v>0</v>
      </c>
      <c r="B43" s="449"/>
      <c r="C43" s="450"/>
      <c r="D43" s="451"/>
      <c r="E43" s="451"/>
      <c r="F43" s="451"/>
      <c r="G43" s="451"/>
      <c r="H43" s="451"/>
      <c r="I43" s="451"/>
      <c r="J43" s="451"/>
      <c r="K43" s="451"/>
      <c r="L43" s="452"/>
      <c r="M43" s="452"/>
      <c r="N43" s="452"/>
      <c r="O43" s="453"/>
    </row>
    <row r="44" spans="1:15" ht="33.75" x14ac:dyDescent="0.2">
      <c r="A44" s="454" t="s">
        <v>496</v>
      </c>
      <c r="B44" s="455" t="s">
        <v>497</v>
      </c>
      <c r="C44" s="456" t="s">
        <v>495</v>
      </c>
      <c r="D44" s="457" t="s">
        <v>468</v>
      </c>
      <c r="E44" s="457" t="s">
        <v>478</v>
      </c>
      <c r="F44" s="457" t="s">
        <v>481</v>
      </c>
      <c r="G44" s="457" t="s">
        <v>7</v>
      </c>
      <c r="H44" s="457" t="s">
        <v>498</v>
      </c>
      <c r="I44" s="457" t="s">
        <v>495</v>
      </c>
      <c r="J44" s="457" t="s">
        <v>472</v>
      </c>
      <c r="K44" s="457" t="s">
        <v>468</v>
      </c>
      <c r="L44" s="458">
        <v>0</v>
      </c>
      <c r="M44" s="458">
        <v>0</v>
      </c>
      <c r="N44" s="458">
        <v>0</v>
      </c>
      <c r="O44" s="459">
        <v>0</v>
      </c>
    </row>
    <row r="45" spans="1:15" ht="33.75" x14ac:dyDescent="0.2">
      <c r="A45" s="454" t="s">
        <v>496</v>
      </c>
      <c r="B45" s="455" t="s">
        <v>497</v>
      </c>
      <c r="C45" s="456" t="s">
        <v>495</v>
      </c>
      <c r="D45" s="457" t="s">
        <v>468</v>
      </c>
      <c r="E45" s="457" t="s">
        <v>478</v>
      </c>
      <c r="F45" s="457" t="s">
        <v>479</v>
      </c>
      <c r="G45" s="457" t="s">
        <v>7</v>
      </c>
      <c r="H45" s="457" t="s">
        <v>498</v>
      </c>
      <c r="I45" s="457" t="s">
        <v>495</v>
      </c>
      <c r="J45" s="457" t="s">
        <v>472</v>
      </c>
      <c r="K45" s="457" t="s">
        <v>468</v>
      </c>
      <c r="L45" s="458">
        <v>0</v>
      </c>
      <c r="M45" s="458">
        <v>0</v>
      </c>
      <c r="N45" s="458">
        <v>0</v>
      </c>
      <c r="O45" s="459">
        <v>0</v>
      </c>
    </row>
    <row r="46" spans="1:15" ht="33.75" x14ac:dyDescent="0.2">
      <c r="A46" s="454" t="s">
        <v>499</v>
      </c>
      <c r="B46" s="455" t="s">
        <v>497</v>
      </c>
      <c r="C46" s="456" t="s">
        <v>495</v>
      </c>
      <c r="D46" s="457" t="s">
        <v>468</v>
      </c>
      <c r="E46" s="457" t="s">
        <v>478</v>
      </c>
      <c r="F46" s="457" t="s">
        <v>481</v>
      </c>
      <c r="G46" s="457" t="s">
        <v>7</v>
      </c>
      <c r="H46" s="457" t="s">
        <v>500</v>
      </c>
      <c r="I46" s="457" t="s">
        <v>495</v>
      </c>
      <c r="J46" s="457" t="s">
        <v>472</v>
      </c>
      <c r="K46" s="457" t="s">
        <v>468</v>
      </c>
      <c r="L46" s="458">
        <v>0</v>
      </c>
      <c r="M46" s="458">
        <v>0</v>
      </c>
      <c r="N46" s="458">
        <v>0</v>
      </c>
      <c r="O46" s="459">
        <v>0</v>
      </c>
    </row>
    <row r="47" spans="1:15" ht="22.5" x14ac:dyDescent="0.2">
      <c r="A47" s="460" t="s">
        <v>501</v>
      </c>
      <c r="B47" s="439" t="s">
        <v>502</v>
      </c>
      <c r="C47" s="440" t="s">
        <v>503</v>
      </c>
      <c r="D47" s="446" t="s">
        <v>468</v>
      </c>
      <c r="E47" s="446"/>
      <c r="F47" s="446" t="s">
        <v>469</v>
      </c>
      <c r="G47" s="446" t="s">
        <v>470</v>
      </c>
      <c r="H47" s="446" t="s">
        <v>471</v>
      </c>
      <c r="I47" s="446" t="s">
        <v>503</v>
      </c>
      <c r="J47" s="446" t="s">
        <v>472</v>
      </c>
      <c r="K47" s="446" t="s">
        <v>468</v>
      </c>
      <c r="L47" s="441">
        <v>2500</v>
      </c>
      <c r="M47" s="441">
        <v>0</v>
      </c>
      <c r="N47" s="441">
        <v>0</v>
      </c>
      <c r="O47" s="442">
        <v>0</v>
      </c>
    </row>
    <row r="48" spans="1:15" ht="11.1" customHeight="1" x14ac:dyDescent="0.2">
      <c r="A48" s="461" t="s">
        <v>0</v>
      </c>
      <c r="B48" s="449"/>
      <c r="C48" s="450"/>
      <c r="D48" s="451"/>
      <c r="E48" s="451"/>
      <c r="F48" s="451"/>
      <c r="G48" s="451"/>
      <c r="H48" s="451"/>
      <c r="I48" s="451"/>
      <c r="J48" s="451"/>
      <c r="K48" s="451"/>
      <c r="L48" s="452"/>
      <c r="M48" s="452"/>
      <c r="N48" s="452"/>
      <c r="O48" s="453"/>
    </row>
    <row r="49" spans="1:15" ht="22.5" x14ac:dyDescent="0.2">
      <c r="A49" s="462" t="s">
        <v>504</v>
      </c>
      <c r="B49" s="455" t="s">
        <v>505</v>
      </c>
      <c r="C49" s="456" t="s">
        <v>503</v>
      </c>
      <c r="D49" s="457" t="s">
        <v>468</v>
      </c>
      <c r="E49" s="457"/>
      <c r="F49" s="457" t="s">
        <v>469</v>
      </c>
      <c r="G49" s="457" t="s">
        <v>10</v>
      </c>
      <c r="H49" s="457" t="s">
        <v>471</v>
      </c>
      <c r="I49" s="457" t="s">
        <v>503</v>
      </c>
      <c r="J49" s="457" t="s">
        <v>472</v>
      </c>
      <c r="K49" s="457" t="s">
        <v>468</v>
      </c>
      <c r="L49" s="458">
        <v>2500</v>
      </c>
      <c r="M49" s="458">
        <v>0</v>
      </c>
      <c r="N49" s="458">
        <v>0</v>
      </c>
      <c r="O49" s="459">
        <v>0</v>
      </c>
    </row>
    <row r="50" spans="1:15" ht="22.5" x14ac:dyDescent="0.2">
      <c r="A50" s="462" t="s">
        <v>506</v>
      </c>
      <c r="B50" s="439" t="s">
        <v>507</v>
      </c>
      <c r="C50" s="440" t="s">
        <v>503</v>
      </c>
      <c r="D50" s="446" t="s">
        <v>468</v>
      </c>
      <c r="E50" s="446"/>
      <c r="F50" s="446" t="s">
        <v>469</v>
      </c>
      <c r="G50" s="446" t="s">
        <v>13</v>
      </c>
      <c r="H50" s="446" t="s">
        <v>508</v>
      </c>
      <c r="I50" s="446" t="s">
        <v>503</v>
      </c>
      <c r="J50" s="446" t="s">
        <v>472</v>
      </c>
      <c r="K50" s="446" t="s">
        <v>468</v>
      </c>
      <c r="L50" s="441">
        <v>0</v>
      </c>
      <c r="M50" s="441">
        <v>0</v>
      </c>
      <c r="N50" s="441">
        <v>0</v>
      </c>
      <c r="O50" s="442">
        <v>0</v>
      </c>
    </row>
    <row r="51" spans="1:15" ht="22.5" x14ac:dyDescent="0.2">
      <c r="A51" s="462" t="s">
        <v>491</v>
      </c>
      <c r="B51" s="439" t="s">
        <v>509</v>
      </c>
      <c r="C51" s="440" t="s">
        <v>503</v>
      </c>
      <c r="D51" s="446" t="s">
        <v>468</v>
      </c>
      <c r="E51" s="446"/>
      <c r="F51" s="446" t="s">
        <v>469</v>
      </c>
      <c r="G51" s="446" t="s">
        <v>7</v>
      </c>
      <c r="H51" s="446" t="s">
        <v>471</v>
      </c>
      <c r="I51" s="446" t="s">
        <v>503</v>
      </c>
      <c r="J51" s="446" t="s">
        <v>472</v>
      </c>
      <c r="K51" s="446" t="s">
        <v>468</v>
      </c>
      <c r="L51" s="441">
        <v>0</v>
      </c>
      <c r="M51" s="441">
        <v>0</v>
      </c>
      <c r="N51" s="441">
        <v>0</v>
      </c>
      <c r="O51" s="442">
        <v>0</v>
      </c>
    </row>
    <row r="52" spans="1:15" ht="22.5" x14ac:dyDescent="0.2">
      <c r="A52" s="460" t="s">
        <v>510</v>
      </c>
      <c r="B52" s="439" t="s">
        <v>511</v>
      </c>
      <c r="C52" s="440" t="s">
        <v>512</v>
      </c>
      <c r="D52" s="446" t="s">
        <v>468</v>
      </c>
      <c r="E52" s="446"/>
      <c r="F52" s="446" t="s">
        <v>469</v>
      </c>
      <c r="G52" s="446" t="s">
        <v>470</v>
      </c>
      <c r="H52" s="446" t="s">
        <v>471</v>
      </c>
      <c r="I52" s="446" t="s">
        <v>512</v>
      </c>
      <c r="J52" s="446" t="s">
        <v>472</v>
      </c>
      <c r="K52" s="446" t="s">
        <v>468</v>
      </c>
      <c r="L52" s="441">
        <v>0</v>
      </c>
      <c r="M52" s="441">
        <v>0</v>
      </c>
      <c r="N52" s="441">
        <v>0</v>
      </c>
      <c r="O52" s="442">
        <v>0</v>
      </c>
    </row>
    <row r="53" spans="1:15" ht="11.1" customHeight="1" x14ac:dyDescent="0.2">
      <c r="A53" s="461" t="s">
        <v>0</v>
      </c>
      <c r="B53" s="449"/>
      <c r="C53" s="450"/>
      <c r="D53" s="451"/>
      <c r="E53" s="451"/>
      <c r="F53" s="451"/>
      <c r="G53" s="451"/>
      <c r="H53" s="451"/>
      <c r="I53" s="451"/>
      <c r="J53" s="451"/>
      <c r="K53" s="451"/>
      <c r="L53" s="452"/>
      <c r="M53" s="452"/>
      <c r="N53" s="452"/>
      <c r="O53" s="453"/>
    </row>
    <row r="54" spans="1:15" ht="33.75" x14ac:dyDescent="0.2">
      <c r="A54" s="462" t="s">
        <v>513</v>
      </c>
      <c r="B54" s="455" t="s">
        <v>511</v>
      </c>
      <c r="C54" s="456" t="s">
        <v>512</v>
      </c>
      <c r="D54" s="457" t="s">
        <v>468</v>
      </c>
      <c r="E54" s="457" t="s">
        <v>478</v>
      </c>
      <c r="F54" s="457" t="s">
        <v>469</v>
      </c>
      <c r="G54" s="457" t="s">
        <v>470</v>
      </c>
      <c r="H54" s="457" t="s">
        <v>471</v>
      </c>
      <c r="I54" s="457" t="s">
        <v>512</v>
      </c>
      <c r="J54" s="457" t="s">
        <v>472</v>
      </c>
      <c r="K54" s="457" t="s">
        <v>468</v>
      </c>
      <c r="L54" s="458">
        <v>0</v>
      </c>
      <c r="M54" s="458">
        <v>0</v>
      </c>
      <c r="N54" s="458">
        <v>0</v>
      </c>
      <c r="O54" s="459">
        <v>0</v>
      </c>
    </row>
    <row r="55" spans="1:15" ht="11.1" customHeight="1" x14ac:dyDescent="0.2">
      <c r="A55" s="462"/>
      <c r="B55" s="439"/>
      <c r="C55" s="440"/>
      <c r="D55" s="446"/>
      <c r="E55" s="446"/>
      <c r="F55" s="446"/>
      <c r="G55" s="446"/>
      <c r="H55" s="446"/>
      <c r="I55" s="446"/>
      <c r="J55" s="446"/>
      <c r="K55" s="446"/>
      <c r="L55" s="441"/>
      <c r="M55" s="441"/>
      <c r="N55" s="441"/>
      <c r="O55" s="442"/>
    </row>
    <row r="56" spans="1:15" ht="12.75" x14ac:dyDescent="0.2">
      <c r="A56" s="460" t="s">
        <v>514</v>
      </c>
      <c r="B56" s="439" t="s">
        <v>515</v>
      </c>
      <c r="C56" s="440"/>
      <c r="D56" s="446"/>
      <c r="E56" s="446"/>
      <c r="F56" s="446"/>
      <c r="G56" s="446"/>
      <c r="H56" s="446"/>
      <c r="I56" s="446"/>
      <c r="J56" s="446"/>
      <c r="K56" s="446"/>
      <c r="L56" s="441">
        <v>0</v>
      </c>
      <c r="M56" s="441">
        <v>0</v>
      </c>
      <c r="N56" s="441">
        <v>0</v>
      </c>
      <c r="O56" s="442">
        <v>0</v>
      </c>
    </row>
    <row r="57" spans="1:15" ht="11.1" customHeight="1" x14ac:dyDescent="0.2">
      <c r="A57" s="461" t="s">
        <v>0</v>
      </c>
      <c r="B57" s="449"/>
      <c r="C57" s="450"/>
      <c r="D57" s="451"/>
      <c r="E57" s="451"/>
      <c r="F57" s="451"/>
      <c r="G57" s="451"/>
      <c r="H57" s="451"/>
      <c r="I57" s="451"/>
      <c r="J57" s="451"/>
      <c r="K57" s="451"/>
      <c r="L57" s="452"/>
      <c r="M57" s="452"/>
      <c r="N57" s="452"/>
      <c r="O57" s="453"/>
    </row>
    <row r="58" spans="1:15" ht="22.5" x14ac:dyDescent="0.2">
      <c r="A58" s="460" t="s">
        <v>516</v>
      </c>
      <c r="B58" s="439" t="s">
        <v>517</v>
      </c>
      <c r="C58" s="440" t="s">
        <v>463</v>
      </c>
      <c r="D58" s="446" t="s">
        <v>468</v>
      </c>
      <c r="E58" s="446"/>
      <c r="F58" s="446" t="s">
        <v>469</v>
      </c>
      <c r="G58" s="446" t="s">
        <v>470</v>
      </c>
      <c r="H58" s="446" t="s">
        <v>518</v>
      </c>
      <c r="I58" s="446" t="s">
        <v>518</v>
      </c>
      <c r="J58" s="446" t="s">
        <v>472</v>
      </c>
      <c r="K58" s="446" t="s">
        <v>468</v>
      </c>
      <c r="L58" s="441">
        <v>0</v>
      </c>
      <c r="M58" s="441">
        <v>0</v>
      </c>
      <c r="N58" s="441">
        <v>0</v>
      </c>
      <c r="O58" s="442">
        <v>0</v>
      </c>
    </row>
    <row r="59" spans="1:15" ht="12.75" customHeight="1" x14ac:dyDescent="0.2">
      <c r="A59" s="461" t="s">
        <v>519</v>
      </c>
      <c r="B59" s="449"/>
      <c r="C59" s="450"/>
      <c r="D59" s="451"/>
      <c r="E59" s="451"/>
      <c r="F59" s="451"/>
      <c r="G59" s="451"/>
      <c r="H59" s="451"/>
      <c r="I59" s="451"/>
      <c r="J59" s="451"/>
      <c r="K59" s="451"/>
      <c r="L59" s="452"/>
      <c r="M59" s="452"/>
      <c r="N59" s="452"/>
      <c r="O59" s="453"/>
    </row>
    <row r="60" spans="1:15" ht="22.5" x14ac:dyDescent="0.2">
      <c r="A60" s="462" t="s">
        <v>520</v>
      </c>
      <c r="B60" s="455" t="s">
        <v>521</v>
      </c>
      <c r="C60" s="456" t="s">
        <v>518</v>
      </c>
      <c r="D60" s="457" t="s">
        <v>468</v>
      </c>
      <c r="E60" s="457"/>
      <c r="F60" s="457" t="s">
        <v>469</v>
      </c>
      <c r="G60" s="457" t="s">
        <v>470</v>
      </c>
      <c r="H60" s="457" t="s">
        <v>518</v>
      </c>
      <c r="I60" s="457" t="s">
        <v>518</v>
      </c>
      <c r="J60" s="457" t="s">
        <v>472</v>
      </c>
      <c r="K60" s="457" t="s">
        <v>468</v>
      </c>
      <c r="L60" s="458">
        <v>0</v>
      </c>
      <c r="M60" s="458">
        <v>0</v>
      </c>
      <c r="N60" s="458">
        <v>0</v>
      </c>
      <c r="O60" s="459">
        <v>0</v>
      </c>
    </row>
    <row r="61" spans="1:15" ht="33.75" x14ac:dyDescent="0.2">
      <c r="A61" s="464" t="s">
        <v>466</v>
      </c>
      <c r="B61" s="465" t="s">
        <v>467</v>
      </c>
      <c r="C61" s="446" t="s">
        <v>471</v>
      </c>
      <c r="D61" s="446" t="s">
        <v>468</v>
      </c>
      <c r="E61" s="446" t="s">
        <v>478</v>
      </c>
      <c r="F61" s="446" t="s">
        <v>522</v>
      </c>
      <c r="G61" s="446" t="s">
        <v>9</v>
      </c>
      <c r="H61" s="446" t="s">
        <v>518</v>
      </c>
      <c r="I61" s="446" t="s">
        <v>471</v>
      </c>
      <c r="J61" s="446" t="s">
        <v>472</v>
      </c>
      <c r="K61" s="446" t="s">
        <v>468</v>
      </c>
      <c r="L61" s="466">
        <v>0</v>
      </c>
      <c r="M61" s="466">
        <v>0</v>
      </c>
      <c r="N61" s="466">
        <v>0</v>
      </c>
      <c r="O61" s="442">
        <v>0</v>
      </c>
    </row>
    <row r="62" spans="1:15" ht="33.75" x14ac:dyDescent="0.2">
      <c r="A62" s="464" t="s">
        <v>523</v>
      </c>
      <c r="B62" s="465" t="s">
        <v>517</v>
      </c>
      <c r="C62" s="446" t="s">
        <v>471</v>
      </c>
      <c r="D62" s="446" t="s">
        <v>468</v>
      </c>
      <c r="E62" s="446" t="s">
        <v>478</v>
      </c>
      <c r="F62" s="446" t="s">
        <v>522</v>
      </c>
      <c r="G62" s="446" t="s">
        <v>9</v>
      </c>
      <c r="H62" s="446" t="s">
        <v>518</v>
      </c>
      <c r="I62" s="446" t="s">
        <v>471</v>
      </c>
      <c r="J62" s="446" t="s">
        <v>472</v>
      </c>
      <c r="K62" s="446" t="s">
        <v>468</v>
      </c>
      <c r="L62" s="466">
        <v>0</v>
      </c>
      <c r="M62" s="466">
        <v>0</v>
      </c>
      <c r="N62" s="466">
        <v>0</v>
      </c>
      <c r="O62" s="442">
        <v>0</v>
      </c>
    </row>
    <row r="63" spans="1:15" ht="22.5" x14ac:dyDescent="0.2">
      <c r="A63" s="464" t="s">
        <v>524</v>
      </c>
      <c r="B63" s="465" t="s">
        <v>521</v>
      </c>
      <c r="C63" s="446" t="s">
        <v>471</v>
      </c>
      <c r="D63" s="446" t="s">
        <v>468</v>
      </c>
      <c r="E63" s="446" t="s">
        <v>525</v>
      </c>
      <c r="F63" s="446" t="s">
        <v>522</v>
      </c>
      <c r="G63" s="446" t="s">
        <v>9</v>
      </c>
      <c r="H63" s="446" t="s">
        <v>518</v>
      </c>
      <c r="I63" s="446" t="s">
        <v>471</v>
      </c>
      <c r="J63" s="446" t="s">
        <v>472</v>
      </c>
      <c r="K63" s="446" t="s">
        <v>468</v>
      </c>
      <c r="L63" s="466">
        <v>0</v>
      </c>
      <c r="M63" s="466">
        <v>0</v>
      </c>
      <c r="N63" s="466">
        <v>0</v>
      </c>
      <c r="O63" s="442">
        <v>0</v>
      </c>
    </row>
    <row r="64" spans="1:15" ht="22.5" x14ac:dyDescent="0.2">
      <c r="A64" s="464" t="s">
        <v>524</v>
      </c>
      <c r="B64" s="465" t="s">
        <v>521</v>
      </c>
      <c r="C64" s="446" t="s">
        <v>471</v>
      </c>
      <c r="D64" s="446" t="s">
        <v>468</v>
      </c>
      <c r="E64" s="446" t="s">
        <v>526</v>
      </c>
      <c r="F64" s="446" t="s">
        <v>522</v>
      </c>
      <c r="G64" s="446" t="s">
        <v>9</v>
      </c>
      <c r="H64" s="446" t="s">
        <v>518</v>
      </c>
      <c r="I64" s="446" t="s">
        <v>471</v>
      </c>
      <c r="J64" s="446" t="s">
        <v>472</v>
      </c>
      <c r="K64" s="446" t="s">
        <v>468</v>
      </c>
      <c r="L64" s="466">
        <v>0</v>
      </c>
      <c r="M64" s="466">
        <v>0</v>
      </c>
      <c r="N64" s="466">
        <v>0</v>
      </c>
      <c r="O64" s="442">
        <v>0</v>
      </c>
    </row>
    <row r="65" spans="1:15" ht="33.75" x14ac:dyDescent="0.2">
      <c r="A65" s="464" t="s">
        <v>514</v>
      </c>
      <c r="B65" s="465" t="s">
        <v>515</v>
      </c>
      <c r="C65" s="446"/>
      <c r="D65" s="446" t="s">
        <v>468</v>
      </c>
      <c r="E65" s="446" t="s">
        <v>478</v>
      </c>
      <c r="F65" s="446" t="s">
        <v>469</v>
      </c>
      <c r="G65" s="446" t="s">
        <v>470</v>
      </c>
      <c r="H65" s="446" t="s">
        <v>471</v>
      </c>
      <c r="I65" s="446" t="s">
        <v>471</v>
      </c>
      <c r="J65" s="446" t="s">
        <v>472</v>
      </c>
      <c r="K65" s="446" t="s">
        <v>468</v>
      </c>
      <c r="L65" s="466">
        <v>0</v>
      </c>
      <c r="M65" s="466">
        <v>0</v>
      </c>
      <c r="N65" s="466">
        <v>0</v>
      </c>
      <c r="O65" s="442">
        <v>0</v>
      </c>
    </row>
    <row r="66" spans="1:15" ht="22.5" x14ac:dyDescent="0.2">
      <c r="A66" s="443" t="s">
        <v>527</v>
      </c>
      <c r="B66" s="444" t="s">
        <v>528</v>
      </c>
      <c r="C66" s="445" t="s">
        <v>463</v>
      </c>
      <c r="D66" s="446" t="s">
        <v>468</v>
      </c>
      <c r="E66" s="446"/>
      <c r="F66" s="446" t="s">
        <v>469</v>
      </c>
      <c r="G66" s="446" t="s">
        <v>470</v>
      </c>
      <c r="H66" s="446" t="s">
        <v>471</v>
      </c>
      <c r="I66" s="446"/>
      <c r="J66" s="446" t="s">
        <v>472</v>
      </c>
      <c r="K66" s="446" t="s">
        <v>468</v>
      </c>
      <c r="L66" s="441">
        <v>34503.699999999997</v>
      </c>
      <c r="M66" s="441">
        <v>28554.45</v>
      </c>
      <c r="N66" s="441">
        <v>29531.25</v>
      </c>
      <c r="O66" s="442">
        <v>0</v>
      </c>
    </row>
    <row r="67" spans="1:15" ht="22.5" x14ac:dyDescent="0.2">
      <c r="A67" s="467" t="s">
        <v>529</v>
      </c>
      <c r="B67" s="439" t="s">
        <v>530</v>
      </c>
      <c r="C67" s="440" t="s">
        <v>463</v>
      </c>
      <c r="D67" s="446" t="s">
        <v>468</v>
      </c>
      <c r="E67" s="446"/>
      <c r="F67" s="446" t="s">
        <v>469</v>
      </c>
      <c r="G67" s="446" t="s">
        <v>470</v>
      </c>
      <c r="H67" s="446" t="s">
        <v>471</v>
      </c>
      <c r="I67" s="446"/>
      <c r="J67" s="446" t="s">
        <v>472</v>
      </c>
      <c r="K67" s="446" t="s">
        <v>468</v>
      </c>
      <c r="L67" s="441">
        <v>7715.7</v>
      </c>
      <c r="M67" s="441">
        <v>7715.7</v>
      </c>
      <c r="N67" s="441">
        <v>7715.7</v>
      </c>
      <c r="O67" s="442">
        <v>0</v>
      </c>
    </row>
    <row r="68" spans="1:15" ht="22.5" x14ac:dyDescent="0.2">
      <c r="A68" s="463" t="s">
        <v>531</v>
      </c>
      <c r="B68" s="439" t="s">
        <v>532</v>
      </c>
      <c r="C68" s="440" t="s">
        <v>533</v>
      </c>
      <c r="D68" s="446" t="s">
        <v>468</v>
      </c>
      <c r="E68" s="446"/>
      <c r="F68" s="446" t="s">
        <v>469</v>
      </c>
      <c r="G68" s="446" t="s">
        <v>470</v>
      </c>
      <c r="H68" s="446" t="s">
        <v>471</v>
      </c>
      <c r="I68" s="446"/>
      <c r="J68" s="446" t="s">
        <v>472</v>
      </c>
      <c r="K68" s="446" t="s">
        <v>468</v>
      </c>
      <c r="L68" s="441">
        <v>5933</v>
      </c>
      <c r="M68" s="441">
        <v>5933</v>
      </c>
      <c r="N68" s="441">
        <v>5933</v>
      </c>
      <c r="O68" s="442">
        <v>0</v>
      </c>
    </row>
    <row r="69" spans="1:15" ht="22.5" x14ac:dyDescent="0.2">
      <c r="A69" s="462" t="s">
        <v>534</v>
      </c>
      <c r="B69" s="439" t="s">
        <v>535</v>
      </c>
      <c r="C69" s="440" t="s">
        <v>536</v>
      </c>
      <c r="D69" s="446" t="s">
        <v>468</v>
      </c>
      <c r="E69" s="446"/>
      <c r="F69" s="446" t="s">
        <v>469</v>
      </c>
      <c r="G69" s="446" t="s">
        <v>470</v>
      </c>
      <c r="H69" s="446" t="s">
        <v>471</v>
      </c>
      <c r="I69" s="446"/>
      <c r="J69" s="446" t="s">
        <v>472</v>
      </c>
      <c r="K69" s="446" t="s">
        <v>468</v>
      </c>
      <c r="L69" s="441">
        <v>0</v>
      </c>
      <c r="M69" s="441">
        <v>0</v>
      </c>
      <c r="N69" s="441">
        <v>0</v>
      </c>
      <c r="O69" s="442">
        <v>0</v>
      </c>
    </row>
    <row r="70" spans="1:15" ht="22.5" x14ac:dyDescent="0.2">
      <c r="A70" s="463" t="s">
        <v>537</v>
      </c>
      <c r="B70" s="439" t="s">
        <v>538</v>
      </c>
      <c r="C70" s="440" t="s">
        <v>539</v>
      </c>
      <c r="D70" s="446" t="s">
        <v>468</v>
      </c>
      <c r="E70" s="446"/>
      <c r="F70" s="446" t="s">
        <v>469</v>
      </c>
      <c r="G70" s="446" t="s">
        <v>470</v>
      </c>
      <c r="H70" s="446" t="s">
        <v>471</v>
      </c>
      <c r="I70" s="446"/>
      <c r="J70" s="446" t="s">
        <v>472</v>
      </c>
      <c r="K70" s="446" t="s">
        <v>468</v>
      </c>
      <c r="L70" s="441">
        <v>0</v>
      </c>
      <c r="M70" s="441">
        <v>0</v>
      </c>
      <c r="N70" s="441">
        <v>0</v>
      </c>
      <c r="O70" s="442">
        <v>0</v>
      </c>
    </row>
    <row r="71" spans="1:15" ht="22.5" x14ac:dyDescent="0.2">
      <c r="A71" s="463" t="s">
        <v>540</v>
      </c>
      <c r="B71" s="439" t="s">
        <v>541</v>
      </c>
      <c r="C71" s="440" t="s">
        <v>542</v>
      </c>
      <c r="D71" s="446" t="s">
        <v>468</v>
      </c>
      <c r="E71" s="446"/>
      <c r="F71" s="446" t="s">
        <v>469</v>
      </c>
      <c r="G71" s="446" t="s">
        <v>470</v>
      </c>
      <c r="H71" s="446" t="s">
        <v>471</v>
      </c>
      <c r="I71" s="446"/>
      <c r="J71" s="446" t="s">
        <v>472</v>
      </c>
      <c r="K71" s="446" t="s">
        <v>468</v>
      </c>
      <c r="L71" s="441">
        <v>1782.7</v>
      </c>
      <c r="M71" s="441">
        <v>1782.7</v>
      </c>
      <c r="N71" s="441">
        <v>1782.7</v>
      </c>
      <c r="O71" s="442">
        <v>0</v>
      </c>
    </row>
    <row r="72" spans="1:15" ht="22.5" x14ac:dyDescent="0.2">
      <c r="A72" s="468" t="s">
        <v>543</v>
      </c>
      <c r="B72" s="439" t="s">
        <v>544</v>
      </c>
      <c r="C72" s="440" t="s">
        <v>542</v>
      </c>
      <c r="D72" s="446" t="s">
        <v>468</v>
      </c>
      <c r="E72" s="446"/>
      <c r="F72" s="446" t="s">
        <v>469</v>
      </c>
      <c r="G72" s="446" t="s">
        <v>470</v>
      </c>
      <c r="H72" s="446" t="s">
        <v>545</v>
      </c>
      <c r="I72" s="446"/>
      <c r="J72" s="446" t="s">
        <v>472</v>
      </c>
      <c r="K72" s="446" t="s">
        <v>468</v>
      </c>
      <c r="L72" s="441">
        <v>1782.7</v>
      </c>
      <c r="M72" s="441">
        <v>1782.7</v>
      </c>
      <c r="N72" s="441">
        <v>1782.7</v>
      </c>
      <c r="O72" s="442">
        <v>0</v>
      </c>
    </row>
    <row r="73" spans="1:15" ht="23.25" thickBot="1" x14ac:dyDescent="0.25">
      <c r="A73" s="469" t="s">
        <v>546</v>
      </c>
      <c r="B73" s="470" t="s">
        <v>547</v>
      </c>
      <c r="C73" s="471" t="s">
        <v>542</v>
      </c>
      <c r="D73" s="472" t="s">
        <v>468</v>
      </c>
      <c r="E73" s="472"/>
      <c r="F73" s="472" t="s">
        <v>469</v>
      </c>
      <c r="G73" s="472" t="s">
        <v>470</v>
      </c>
      <c r="H73" s="472" t="s">
        <v>471</v>
      </c>
      <c r="I73" s="472"/>
      <c r="J73" s="472" t="s">
        <v>472</v>
      </c>
      <c r="K73" s="472" t="s">
        <v>468</v>
      </c>
      <c r="L73" s="473">
        <v>0</v>
      </c>
      <c r="M73" s="473">
        <v>0</v>
      </c>
      <c r="N73" s="473">
        <v>0</v>
      </c>
      <c r="O73" s="474">
        <v>0</v>
      </c>
    </row>
    <row r="74" spans="1:15" ht="22.5" x14ac:dyDescent="0.2">
      <c r="A74" s="462" t="s">
        <v>548</v>
      </c>
      <c r="B74" s="439" t="s">
        <v>549</v>
      </c>
      <c r="C74" s="440" t="s">
        <v>488</v>
      </c>
      <c r="D74" s="446"/>
      <c r="E74" s="446"/>
      <c r="F74" s="446"/>
      <c r="G74" s="446"/>
      <c r="H74" s="446"/>
      <c r="I74" s="446"/>
      <c r="J74" s="446"/>
      <c r="K74" s="446"/>
      <c r="L74" s="441">
        <v>0</v>
      </c>
      <c r="M74" s="441">
        <v>0</v>
      </c>
      <c r="N74" s="441">
        <v>0</v>
      </c>
      <c r="O74" s="442">
        <v>0</v>
      </c>
    </row>
    <row r="75" spans="1:15" ht="22.5" x14ac:dyDescent="0.2">
      <c r="A75" s="463" t="s">
        <v>550</v>
      </c>
      <c r="B75" s="439" t="s">
        <v>551</v>
      </c>
      <c r="C75" s="440" t="s">
        <v>552</v>
      </c>
      <c r="D75" s="446"/>
      <c r="E75" s="446"/>
      <c r="F75" s="446"/>
      <c r="G75" s="446"/>
      <c r="H75" s="446"/>
      <c r="I75" s="446"/>
      <c r="J75" s="446"/>
      <c r="K75" s="446"/>
      <c r="L75" s="441">
        <v>0</v>
      </c>
      <c r="M75" s="441">
        <v>0</v>
      </c>
      <c r="N75" s="441">
        <v>0</v>
      </c>
      <c r="O75" s="442">
        <v>0</v>
      </c>
    </row>
    <row r="76" spans="1:15" ht="22.5" x14ac:dyDescent="0.2">
      <c r="A76" s="463" t="s">
        <v>553</v>
      </c>
      <c r="B76" s="439" t="s">
        <v>554</v>
      </c>
      <c r="C76" s="440" t="s">
        <v>555</v>
      </c>
      <c r="D76" s="446"/>
      <c r="E76" s="446"/>
      <c r="F76" s="446"/>
      <c r="G76" s="446"/>
      <c r="H76" s="446"/>
      <c r="I76" s="446"/>
      <c r="J76" s="446"/>
      <c r="K76" s="446"/>
      <c r="L76" s="441">
        <v>0</v>
      </c>
      <c r="M76" s="441">
        <v>0</v>
      </c>
      <c r="N76" s="441">
        <v>0</v>
      </c>
      <c r="O76" s="442">
        <v>0</v>
      </c>
    </row>
    <row r="77" spans="1:15" ht="22.5" x14ac:dyDescent="0.2">
      <c r="A77" s="463" t="s">
        <v>556</v>
      </c>
      <c r="B77" s="439" t="s">
        <v>557</v>
      </c>
      <c r="C77" s="440" t="s">
        <v>558</v>
      </c>
      <c r="D77" s="446"/>
      <c r="E77" s="446"/>
      <c r="F77" s="446"/>
      <c r="G77" s="446"/>
      <c r="H77" s="446"/>
      <c r="I77" s="446"/>
      <c r="J77" s="446"/>
      <c r="K77" s="446"/>
      <c r="L77" s="441">
        <v>0</v>
      </c>
      <c r="M77" s="441">
        <v>0</v>
      </c>
      <c r="N77" s="441">
        <v>0</v>
      </c>
      <c r="O77" s="442">
        <v>0</v>
      </c>
    </row>
    <row r="78" spans="1:15" ht="22.5" x14ac:dyDescent="0.2">
      <c r="A78" s="468" t="s">
        <v>559</v>
      </c>
      <c r="B78" s="439" t="s">
        <v>560</v>
      </c>
      <c r="C78" s="440" t="s">
        <v>558</v>
      </c>
      <c r="D78" s="446"/>
      <c r="E78" s="446"/>
      <c r="F78" s="446"/>
      <c r="G78" s="446"/>
      <c r="H78" s="446"/>
      <c r="I78" s="446"/>
      <c r="J78" s="446"/>
      <c r="K78" s="446"/>
      <c r="L78" s="441">
        <v>0</v>
      </c>
      <c r="M78" s="441">
        <v>0</v>
      </c>
      <c r="N78" s="441">
        <v>0</v>
      </c>
      <c r="O78" s="442">
        <v>0</v>
      </c>
    </row>
    <row r="79" spans="1:15" ht="22.5" x14ac:dyDescent="0.2">
      <c r="A79" s="447" t="s">
        <v>561</v>
      </c>
      <c r="B79" s="439" t="s">
        <v>562</v>
      </c>
      <c r="C79" s="440" t="s">
        <v>563</v>
      </c>
      <c r="D79" s="446" t="s">
        <v>468</v>
      </c>
      <c r="E79" s="446"/>
      <c r="F79" s="446" t="s">
        <v>469</v>
      </c>
      <c r="G79" s="446" t="s">
        <v>470</v>
      </c>
      <c r="H79" s="446" t="s">
        <v>471</v>
      </c>
      <c r="I79" s="446"/>
      <c r="J79" s="446" t="s">
        <v>472</v>
      </c>
      <c r="K79" s="446" t="s">
        <v>468</v>
      </c>
      <c r="L79" s="441">
        <v>0</v>
      </c>
      <c r="M79" s="441">
        <v>0</v>
      </c>
      <c r="N79" s="441">
        <v>0</v>
      </c>
      <c r="O79" s="442">
        <v>0</v>
      </c>
    </row>
    <row r="80" spans="1:15" ht="33.75" x14ac:dyDescent="0.2">
      <c r="A80" s="463" t="s">
        <v>564</v>
      </c>
      <c r="B80" s="439" t="s">
        <v>565</v>
      </c>
      <c r="C80" s="440" t="s">
        <v>566</v>
      </c>
      <c r="D80" s="446"/>
      <c r="E80" s="446"/>
      <c r="F80" s="446"/>
      <c r="G80" s="446"/>
      <c r="H80" s="446"/>
      <c r="I80" s="446"/>
      <c r="J80" s="446"/>
      <c r="K80" s="446"/>
      <c r="L80" s="441">
        <v>0</v>
      </c>
      <c r="M80" s="441">
        <v>0</v>
      </c>
      <c r="N80" s="441">
        <v>0</v>
      </c>
      <c r="O80" s="442">
        <v>0</v>
      </c>
    </row>
    <row r="81" spans="1:15" ht="33.75" x14ac:dyDescent="0.2">
      <c r="A81" s="468" t="s">
        <v>567</v>
      </c>
      <c r="B81" s="439" t="s">
        <v>568</v>
      </c>
      <c r="C81" s="440" t="s">
        <v>569</v>
      </c>
      <c r="D81" s="446" t="s">
        <v>468</v>
      </c>
      <c r="E81" s="446"/>
      <c r="F81" s="446" t="s">
        <v>469</v>
      </c>
      <c r="G81" s="446" t="s">
        <v>470</v>
      </c>
      <c r="H81" s="446" t="s">
        <v>471</v>
      </c>
      <c r="I81" s="446"/>
      <c r="J81" s="446" t="s">
        <v>472</v>
      </c>
      <c r="K81" s="446" t="s">
        <v>468</v>
      </c>
      <c r="L81" s="441">
        <v>0</v>
      </c>
      <c r="M81" s="441">
        <v>0</v>
      </c>
      <c r="N81" s="441">
        <v>0</v>
      </c>
      <c r="O81" s="442">
        <v>0</v>
      </c>
    </row>
    <row r="82" spans="1:15" ht="22.5" x14ac:dyDescent="0.2">
      <c r="A82" s="463" t="s">
        <v>570</v>
      </c>
      <c r="B82" s="439" t="s">
        <v>571</v>
      </c>
      <c r="C82" s="440" t="s">
        <v>572</v>
      </c>
      <c r="D82" s="446" t="s">
        <v>468</v>
      </c>
      <c r="E82" s="446"/>
      <c r="F82" s="446" t="s">
        <v>469</v>
      </c>
      <c r="G82" s="446" t="s">
        <v>470</v>
      </c>
      <c r="H82" s="446" t="s">
        <v>573</v>
      </c>
      <c r="I82" s="446"/>
      <c r="J82" s="446" t="s">
        <v>472</v>
      </c>
      <c r="K82" s="446" t="s">
        <v>468</v>
      </c>
      <c r="L82" s="441">
        <v>0</v>
      </c>
      <c r="M82" s="441">
        <v>0</v>
      </c>
      <c r="N82" s="441">
        <v>0</v>
      </c>
      <c r="O82" s="442">
        <v>0</v>
      </c>
    </row>
    <row r="83" spans="1:15" ht="33.75" x14ac:dyDescent="0.2">
      <c r="A83" s="463" t="s">
        <v>574</v>
      </c>
      <c r="B83" s="439" t="s">
        <v>575</v>
      </c>
      <c r="C83" s="440" t="s">
        <v>576</v>
      </c>
      <c r="D83" s="446" t="s">
        <v>468</v>
      </c>
      <c r="E83" s="446"/>
      <c r="F83" s="446" t="s">
        <v>469</v>
      </c>
      <c r="G83" s="446" t="s">
        <v>470</v>
      </c>
      <c r="H83" s="446" t="s">
        <v>471</v>
      </c>
      <c r="I83" s="446"/>
      <c r="J83" s="446" t="s">
        <v>472</v>
      </c>
      <c r="K83" s="446" t="s">
        <v>468</v>
      </c>
      <c r="L83" s="441">
        <v>0</v>
      </c>
      <c r="M83" s="441">
        <v>0</v>
      </c>
      <c r="N83" s="441">
        <v>0</v>
      </c>
      <c r="O83" s="442">
        <v>0</v>
      </c>
    </row>
    <row r="84" spans="1:15" ht="22.5" x14ac:dyDescent="0.2">
      <c r="A84" s="463" t="s">
        <v>577</v>
      </c>
      <c r="B84" s="439" t="s">
        <v>578</v>
      </c>
      <c r="C84" s="440" t="s">
        <v>579</v>
      </c>
      <c r="D84" s="446" t="s">
        <v>468</v>
      </c>
      <c r="E84" s="446"/>
      <c r="F84" s="446" t="s">
        <v>469</v>
      </c>
      <c r="G84" s="446" t="s">
        <v>470</v>
      </c>
      <c r="H84" s="446" t="s">
        <v>580</v>
      </c>
      <c r="I84" s="446"/>
      <c r="J84" s="446" t="s">
        <v>472</v>
      </c>
      <c r="K84" s="446" t="s">
        <v>468</v>
      </c>
      <c r="L84" s="441">
        <v>0</v>
      </c>
      <c r="M84" s="441">
        <v>0</v>
      </c>
      <c r="N84" s="441">
        <v>0</v>
      </c>
      <c r="O84" s="442">
        <v>0</v>
      </c>
    </row>
    <row r="85" spans="1:15" ht="22.5" x14ac:dyDescent="0.2">
      <c r="A85" s="447" t="s">
        <v>581</v>
      </c>
      <c r="B85" s="439" t="s">
        <v>582</v>
      </c>
      <c r="C85" s="440" t="s">
        <v>583</v>
      </c>
      <c r="D85" s="446" t="s">
        <v>468</v>
      </c>
      <c r="E85" s="446"/>
      <c r="F85" s="446" t="s">
        <v>469</v>
      </c>
      <c r="G85" s="446" t="s">
        <v>470</v>
      </c>
      <c r="H85" s="446" t="s">
        <v>471</v>
      </c>
      <c r="I85" s="446"/>
      <c r="J85" s="446" t="s">
        <v>472</v>
      </c>
      <c r="K85" s="446" t="s">
        <v>468</v>
      </c>
      <c r="L85" s="441">
        <v>160</v>
      </c>
      <c r="M85" s="441">
        <v>160</v>
      </c>
      <c r="N85" s="441">
        <v>160</v>
      </c>
      <c r="O85" s="442">
        <v>0</v>
      </c>
    </row>
    <row r="86" spans="1:15" ht="22.5" x14ac:dyDescent="0.2">
      <c r="A86" s="463" t="s">
        <v>584</v>
      </c>
      <c r="B86" s="439" t="s">
        <v>585</v>
      </c>
      <c r="C86" s="440" t="s">
        <v>586</v>
      </c>
      <c r="D86" s="446" t="s">
        <v>468</v>
      </c>
      <c r="E86" s="446"/>
      <c r="F86" s="446" t="s">
        <v>469</v>
      </c>
      <c r="G86" s="446" t="s">
        <v>470</v>
      </c>
      <c r="H86" s="446" t="s">
        <v>587</v>
      </c>
      <c r="I86" s="446"/>
      <c r="J86" s="446" t="s">
        <v>472</v>
      </c>
      <c r="K86" s="446" t="s">
        <v>468</v>
      </c>
      <c r="L86" s="441">
        <v>0</v>
      </c>
      <c r="M86" s="441">
        <v>0</v>
      </c>
      <c r="N86" s="441">
        <v>0</v>
      </c>
      <c r="O86" s="442">
        <v>0</v>
      </c>
    </row>
    <row r="87" spans="1:15" ht="22.5" x14ac:dyDescent="0.2">
      <c r="A87" s="463" t="s">
        <v>588</v>
      </c>
      <c r="B87" s="439" t="s">
        <v>589</v>
      </c>
      <c r="C87" s="440" t="s">
        <v>590</v>
      </c>
      <c r="D87" s="446" t="s">
        <v>468</v>
      </c>
      <c r="E87" s="446"/>
      <c r="F87" s="446" t="s">
        <v>469</v>
      </c>
      <c r="G87" s="446" t="s">
        <v>470</v>
      </c>
      <c r="H87" s="446" t="s">
        <v>471</v>
      </c>
      <c r="I87" s="446"/>
      <c r="J87" s="446" t="s">
        <v>472</v>
      </c>
      <c r="K87" s="446" t="s">
        <v>468</v>
      </c>
      <c r="L87" s="441">
        <v>60</v>
      </c>
      <c r="M87" s="441">
        <v>60</v>
      </c>
      <c r="N87" s="441">
        <v>60</v>
      </c>
      <c r="O87" s="442">
        <v>0</v>
      </c>
    </row>
    <row r="88" spans="1:15" ht="22.5" x14ac:dyDescent="0.2">
      <c r="A88" s="463" t="s">
        <v>591</v>
      </c>
      <c r="B88" s="439" t="s">
        <v>592</v>
      </c>
      <c r="C88" s="440" t="s">
        <v>593</v>
      </c>
      <c r="D88" s="446" t="s">
        <v>468</v>
      </c>
      <c r="E88" s="446"/>
      <c r="F88" s="446" t="s">
        <v>469</v>
      </c>
      <c r="G88" s="446" t="s">
        <v>470</v>
      </c>
      <c r="H88" s="446" t="s">
        <v>471</v>
      </c>
      <c r="I88" s="446"/>
      <c r="J88" s="446" t="s">
        <v>472</v>
      </c>
      <c r="K88" s="446" t="s">
        <v>468</v>
      </c>
      <c r="L88" s="441">
        <v>100</v>
      </c>
      <c r="M88" s="441">
        <v>100</v>
      </c>
      <c r="N88" s="441">
        <v>100</v>
      </c>
      <c r="O88" s="442">
        <v>0</v>
      </c>
    </row>
    <row r="89" spans="1:15" ht="12.75" x14ac:dyDescent="0.2">
      <c r="A89" s="447" t="s">
        <v>594</v>
      </c>
      <c r="B89" s="439" t="s">
        <v>595</v>
      </c>
      <c r="C89" s="440" t="s">
        <v>463</v>
      </c>
      <c r="D89" s="446"/>
      <c r="E89" s="446"/>
      <c r="F89" s="446"/>
      <c r="G89" s="446"/>
      <c r="H89" s="446"/>
      <c r="I89" s="446"/>
      <c r="J89" s="446"/>
      <c r="K89" s="446"/>
      <c r="L89" s="441">
        <v>0</v>
      </c>
      <c r="M89" s="441">
        <v>0</v>
      </c>
      <c r="N89" s="441">
        <v>0</v>
      </c>
      <c r="O89" s="442">
        <v>0</v>
      </c>
    </row>
    <row r="90" spans="1:15" ht="22.5" x14ac:dyDescent="0.2">
      <c r="A90" s="463" t="s">
        <v>596</v>
      </c>
      <c r="B90" s="439" t="s">
        <v>597</v>
      </c>
      <c r="C90" s="440" t="s">
        <v>598</v>
      </c>
      <c r="D90" s="446"/>
      <c r="E90" s="446"/>
      <c r="F90" s="446"/>
      <c r="G90" s="446"/>
      <c r="H90" s="446"/>
      <c r="I90" s="446"/>
      <c r="J90" s="446"/>
      <c r="K90" s="446"/>
      <c r="L90" s="441">
        <v>0</v>
      </c>
      <c r="M90" s="441">
        <v>0</v>
      </c>
      <c r="N90" s="441">
        <v>0</v>
      </c>
      <c r="O90" s="442">
        <v>0</v>
      </c>
    </row>
    <row r="91" spans="1:15" ht="12.75" x14ac:dyDescent="0.2">
      <c r="A91" s="463" t="s">
        <v>599</v>
      </c>
      <c r="B91" s="439" t="s">
        <v>600</v>
      </c>
      <c r="C91" s="440" t="s">
        <v>601</v>
      </c>
      <c r="D91" s="446"/>
      <c r="E91" s="446"/>
      <c r="F91" s="446"/>
      <c r="G91" s="446"/>
      <c r="H91" s="446"/>
      <c r="I91" s="446"/>
      <c r="J91" s="446"/>
      <c r="K91" s="446"/>
      <c r="L91" s="441">
        <v>0</v>
      </c>
      <c r="M91" s="441">
        <v>0</v>
      </c>
      <c r="N91" s="441">
        <v>0</v>
      </c>
      <c r="O91" s="442">
        <v>0</v>
      </c>
    </row>
    <row r="92" spans="1:15" ht="22.5" x14ac:dyDescent="0.2">
      <c r="A92" s="463" t="s">
        <v>602</v>
      </c>
      <c r="B92" s="439" t="s">
        <v>603</v>
      </c>
      <c r="C92" s="440" t="s">
        <v>604</v>
      </c>
      <c r="D92" s="446"/>
      <c r="E92" s="446"/>
      <c r="F92" s="446"/>
      <c r="G92" s="446"/>
      <c r="H92" s="446"/>
      <c r="I92" s="446"/>
      <c r="J92" s="446"/>
      <c r="K92" s="446"/>
      <c r="L92" s="441">
        <v>0</v>
      </c>
      <c r="M92" s="441">
        <v>0</v>
      </c>
      <c r="N92" s="441">
        <v>0</v>
      </c>
      <c r="O92" s="442">
        <v>0</v>
      </c>
    </row>
    <row r="93" spans="1:15" ht="12.75" x14ac:dyDescent="0.2">
      <c r="A93" s="463" t="s">
        <v>605</v>
      </c>
      <c r="B93" s="439" t="s">
        <v>606</v>
      </c>
      <c r="C93" s="440" t="s">
        <v>607</v>
      </c>
      <c r="D93" s="446"/>
      <c r="E93" s="446"/>
      <c r="F93" s="446"/>
      <c r="G93" s="446"/>
      <c r="H93" s="446"/>
      <c r="I93" s="446"/>
      <c r="J93" s="446"/>
      <c r="K93" s="446"/>
      <c r="L93" s="441">
        <v>0</v>
      </c>
      <c r="M93" s="441">
        <v>0</v>
      </c>
      <c r="N93" s="441">
        <v>0</v>
      </c>
      <c r="O93" s="442">
        <v>0</v>
      </c>
    </row>
    <row r="94" spans="1:15" ht="12.75" x14ac:dyDescent="0.2">
      <c r="A94" s="463" t="s">
        <v>608</v>
      </c>
      <c r="B94" s="439" t="s">
        <v>609</v>
      </c>
      <c r="C94" s="440" t="s">
        <v>610</v>
      </c>
      <c r="D94" s="446"/>
      <c r="E94" s="446"/>
      <c r="F94" s="446"/>
      <c r="G94" s="446"/>
      <c r="H94" s="446"/>
      <c r="I94" s="446"/>
      <c r="J94" s="446"/>
      <c r="K94" s="446"/>
      <c r="L94" s="441">
        <v>0</v>
      </c>
      <c r="M94" s="441">
        <v>0</v>
      </c>
      <c r="N94" s="441">
        <v>0</v>
      </c>
      <c r="O94" s="442">
        <v>0</v>
      </c>
    </row>
    <row r="95" spans="1:15" ht="22.5" x14ac:dyDescent="0.2">
      <c r="A95" s="463" t="s">
        <v>611</v>
      </c>
      <c r="B95" s="439" t="s">
        <v>612</v>
      </c>
      <c r="C95" s="440" t="s">
        <v>613</v>
      </c>
      <c r="D95" s="446"/>
      <c r="E95" s="446"/>
      <c r="F95" s="446"/>
      <c r="G95" s="446"/>
      <c r="H95" s="446"/>
      <c r="I95" s="446"/>
      <c r="J95" s="446"/>
      <c r="K95" s="446"/>
      <c r="L95" s="441">
        <v>0</v>
      </c>
      <c r="M95" s="441">
        <v>0</v>
      </c>
      <c r="N95" s="441">
        <v>0</v>
      </c>
      <c r="O95" s="442">
        <v>0</v>
      </c>
    </row>
    <row r="96" spans="1:15" ht="22.5" x14ac:dyDescent="0.2">
      <c r="A96" s="447" t="s">
        <v>614</v>
      </c>
      <c r="B96" s="439" t="s">
        <v>615</v>
      </c>
      <c r="C96" s="440" t="s">
        <v>463</v>
      </c>
      <c r="D96" s="446" t="s">
        <v>468</v>
      </c>
      <c r="E96" s="446"/>
      <c r="F96" s="446" t="s">
        <v>469</v>
      </c>
      <c r="G96" s="446" t="s">
        <v>470</v>
      </c>
      <c r="H96" s="446" t="s">
        <v>471</v>
      </c>
      <c r="I96" s="446"/>
      <c r="J96" s="446" t="s">
        <v>472</v>
      </c>
      <c r="K96" s="446" t="s">
        <v>468</v>
      </c>
      <c r="L96" s="441">
        <v>0</v>
      </c>
      <c r="M96" s="441">
        <v>0</v>
      </c>
      <c r="N96" s="441">
        <v>0</v>
      </c>
      <c r="O96" s="442">
        <v>0</v>
      </c>
    </row>
    <row r="97" spans="1:15" ht="22.5" x14ac:dyDescent="0.2">
      <c r="A97" s="463" t="s">
        <v>616</v>
      </c>
      <c r="B97" s="439" t="s">
        <v>617</v>
      </c>
      <c r="C97" s="440" t="s">
        <v>618</v>
      </c>
      <c r="D97" s="446" t="s">
        <v>468</v>
      </c>
      <c r="E97" s="446"/>
      <c r="F97" s="446" t="s">
        <v>469</v>
      </c>
      <c r="G97" s="446" t="s">
        <v>470</v>
      </c>
      <c r="H97" s="446" t="s">
        <v>471</v>
      </c>
      <c r="I97" s="446"/>
      <c r="J97" s="446" t="s">
        <v>472</v>
      </c>
      <c r="K97" s="446" t="s">
        <v>468</v>
      </c>
      <c r="L97" s="441">
        <v>0</v>
      </c>
      <c r="M97" s="441">
        <v>0</v>
      </c>
      <c r="N97" s="441">
        <v>0</v>
      </c>
      <c r="O97" s="442">
        <v>0</v>
      </c>
    </row>
    <row r="98" spans="1:15" ht="22.5" x14ac:dyDescent="0.2">
      <c r="A98" s="447" t="s">
        <v>619</v>
      </c>
      <c r="B98" s="439" t="s">
        <v>620</v>
      </c>
      <c r="C98" s="440" t="s">
        <v>463</v>
      </c>
      <c r="D98" s="446" t="s">
        <v>468</v>
      </c>
      <c r="E98" s="446"/>
      <c r="F98" s="446" t="s">
        <v>469</v>
      </c>
      <c r="G98" s="446" t="s">
        <v>470</v>
      </c>
      <c r="H98" s="446" t="s">
        <v>471</v>
      </c>
      <c r="I98" s="446"/>
      <c r="J98" s="446" t="s">
        <v>472</v>
      </c>
      <c r="K98" s="446" t="s">
        <v>468</v>
      </c>
      <c r="L98" s="441">
        <v>26627.99</v>
      </c>
      <c r="M98" s="441">
        <v>20678.75</v>
      </c>
      <c r="N98" s="441">
        <v>21655.55</v>
      </c>
      <c r="O98" s="442">
        <v>0</v>
      </c>
    </row>
    <row r="99" spans="1:15" ht="34.5" thickBot="1" x14ac:dyDescent="0.25">
      <c r="A99" s="463" t="s">
        <v>621</v>
      </c>
      <c r="B99" s="439" t="s">
        <v>622</v>
      </c>
      <c r="C99" s="440" t="s">
        <v>623</v>
      </c>
      <c r="D99" s="446"/>
      <c r="E99" s="446"/>
      <c r="F99" s="446"/>
      <c r="G99" s="446"/>
      <c r="H99" s="446"/>
      <c r="I99" s="446"/>
      <c r="J99" s="446"/>
      <c r="K99" s="446"/>
      <c r="L99" s="441">
        <v>0</v>
      </c>
      <c r="M99" s="441">
        <v>0</v>
      </c>
      <c r="N99" s="441">
        <v>0</v>
      </c>
      <c r="O99" s="442">
        <v>0</v>
      </c>
    </row>
    <row r="100" spans="1:15" ht="22.5" x14ac:dyDescent="0.2">
      <c r="A100" s="463" t="s">
        <v>624</v>
      </c>
      <c r="B100" s="435" t="s">
        <v>625</v>
      </c>
      <c r="C100" s="436" t="s">
        <v>626</v>
      </c>
      <c r="D100" s="475" t="s">
        <v>468</v>
      </c>
      <c r="E100" s="475"/>
      <c r="F100" s="475" t="s">
        <v>469</v>
      </c>
      <c r="G100" s="475" t="s">
        <v>470</v>
      </c>
      <c r="H100" s="475" t="s">
        <v>471</v>
      </c>
      <c r="I100" s="475"/>
      <c r="J100" s="475" t="s">
        <v>472</v>
      </c>
      <c r="K100" s="475" t="s">
        <v>468</v>
      </c>
      <c r="L100" s="437">
        <v>0</v>
      </c>
      <c r="M100" s="437">
        <v>0</v>
      </c>
      <c r="N100" s="437">
        <v>0</v>
      </c>
      <c r="O100" s="438">
        <v>0</v>
      </c>
    </row>
    <row r="101" spans="1:15" ht="22.5" x14ac:dyDescent="0.2">
      <c r="A101" s="462" t="s">
        <v>627</v>
      </c>
      <c r="B101" s="455" t="s">
        <v>628</v>
      </c>
      <c r="C101" s="456" t="s">
        <v>629</v>
      </c>
      <c r="D101" s="457" t="s">
        <v>468</v>
      </c>
      <c r="E101" s="457"/>
      <c r="F101" s="457" t="s">
        <v>469</v>
      </c>
      <c r="G101" s="457" t="s">
        <v>470</v>
      </c>
      <c r="H101" s="457" t="s">
        <v>471</v>
      </c>
      <c r="I101" s="457"/>
      <c r="J101" s="457" t="s">
        <v>472</v>
      </c>
      <c r="K101" s="457" t="s">
        <v>468</v>
      </c>
      <c r="L101" s="458">
        <v>23985.7</v>
      </c>
      <c r="M101" s="458">
        <v>18204.810000000001</v>
      </c>
      <c r="N101" s="458">
        <v>19181.61</v>
      </c>
      <c r="O101" s="459">
        <v>0</v>
      </c>
    </row>
    <row r="102" spans="1:15" ht="22.5" x14ac:dyDescent="0.2">
      <c r="A102" s="463" t="s">
        <v>630</v>
      </c>
      <c r="B102" s="439" t="s">
        <v>631</v>
      </c>
      <c r="C102" s="440" t="s">
        <v>632</v>
      </c>
      <c r="D102" s="446"/>
      <c r="E102" s="446"/>
      <c r="F102" s="446"/>
      <c r="G102" s="446"/>
      <c r="H102" s="446"/>
      <c r="I102" s="446"/>
      <c r="J102" s="446"/>
      <c r="K102" s="446"/>
      <c r="L102" s="441">
        <v>0</v>
      </c>
      <c r="M102" s="441">
        <v>0</v>
      </c>
      <c r="N102" s="441">
        <v>0</v>
      </c>
      <c r="O102" s="442">
        <v>0</v>
      </c>
    </row>
    <row r="103" spans="1:15" ht="22.5" x14ac:dyDescent="0.2">
      <c r="A103" s="463" t="s">
        <v>633</v>
      </c>
      <c r="B103" s="439" t="s">
        <v>634</v>
      </c>
      <c r="C103" s="440" t="s">
        <v>635</v>
      </c>
      <c r="D103" s="446" t="s">
        <v>468</v>
      </c>
      <c r="E103" s="446"/>
      <c r="F103" s="446" t="s">
        <v>469</v>
      </c>
      <c r="G103" s="446" t="s">
        <v>470</v>
      </c>
      <c r="H103" s="446" t="s">
        <v>636</v>
      </c>
      <c r="I103" s="446"/>
      <c r="J103" s="446" t="s">
        <v>472</v>
      </c>
      <c r="K103" s="446" t="s">
        <v>468</v>
      </c>
      <c r="L103" s="441">
        <v>2642.3</v>
      </c>
      <c r="M103" s="441">
        <v>2473.94</v>
      </c>
      <c r="N103" s="441">
        <v>2473.94</v>
      </c>
      <c r="O103" s="442">
        <v>0</v>
      </c>
    </row>
    <row r="104" spans="1:15" ht="22.5" x14ac:dyDescent="0.2">
      <c r="A104" s="463" t="s">
        <v>637</v>
      </c>
      <c r="B104" s="439" t="s">
        <v>638</v>
      </c>
      <c r="C104" s="440" t="s">
        <v>639</v>
      </c>
      <c r="D104" s="446" t="s">
        <v>468</v>
      </c>
      <c r="E104" s="446"/>
      <c r="F104" s="446" t="s">
        <v>469</v>
      </c>
      <c r="G104" s="446" t="s">
        <v>13</v>
      </c>
      <c r="H104" s="446" t="s">
        <v>471</v>
      </c>
      <c r="I104" s="446"/>
      <c r="J104" s="446" t="s">
        <v>472</v>
      </c>
      <c r="K104" s="446" t="s">
        <v>468</v>
      </c>
      <c r="L104" s="441">
        <v>0</v>
      </c>
      <c r="M104" s="441">
        <v>0</v>
      </c>
      <c r="N104" s="441">
        <v>0</v>
      </c>
      <c r="O104" s="442">
        <v>0</v>
      </c>
    </row>
    <row r="105" spans="1:15" ht="33.75" x14ac:dyDescent="0.2">
      <c r="A105" s="468" t="s">
        <v>640</v>
      </c>
      <c r="B105" s="439" t="s">
        <v>641</v>
      </c>
      <c r="C105" s="440" t="s">
        <v>642</v>
      </c>
      <c r="D105" s="446"/>
      <c r="E105" s="446"/>
      <c r="F105" s="446"/>
      <c r="G105" s="446"/>
      <c r="H105" s="446"/>
      <c r="I105" s="446"/>
      <c r="J105" s="446"/>
      <c r="K105" s="446"/>
      <c r="L105" s="441">
        <v>0</v>
      </c>
      <c r="M105" s="441">
        <v>0</v>
      </c>
      <c r="N105" s="441">
        <v>0</v>
      </c>
      <c r="O105" s="442">
        <v>0</v>
      </c>
    </row>
    <row r="106" spans="1:15" ht="22.5" x14ac:dyDescent="0.2">
      <c r="A106" s="468" t="s">
        <v>643</v>
      </c>
      <c r="B106" s="439" t="s">
        <v>644</v>
      </c>
      <c r="C106" s="440" t="s">
        <v>645</v>
      </c>
      <c r="D106" s="446" t="s">
        <v>468</v>
      </c>
      <c r="E106" s="446"/>
      <c r="F106" s="446" t="s">
        <v>469</v>
      </c>
      <c r="G106" s="446" t="s">
        <v>13</v>
      </c>
      <c r="H106" s="446" t="s">
        <v>471</v>
      </c>
      <c r="I106" s="446"/>
      <c r="J106" s="446" t="s">
        <v>472</v>
      </c>
      <c r="K106" s="446" t="s">
        <v>468</v>
      </c>
      <c r="L106" s="441">
        <v>0</v>
      </c>
      <c r="M106" s="441">
        <v>0</v>
      </c>
      <c r="N106" s="441">
        <v>0</v>
      </c>
      <c r="O106" s="442">
        <v>0</v>
      </c>
    </row>
    <row r="107" spans="1:15" ht="22.5" x14ac:dyDescent="0.2">
      <c r="A107" s="447" t="s">
        <v>646</v>
      </c>
      <c r="B107" s="439" t="s">
        <v>647</v>
      </c>
      <c r="C107" s="440" t="s">
        <v>648</v>
      </c>
      <c r="D107" s="446" t="s">
        <v>468</v>
      </c>
      <c r="E107" s="446"/>
      <c r="F107" s="446" t="s">
        <v>469</v>
      </c>
      <c r="G107" s="446" t="s">
        <v>470</v>
      </c>
      <c r="H107" s="446" t="s">
        <v>471</v>
      </c>
      <c r="I107" s="446"/>
      <c r="J107" s="446" t="s">
        <v>472</v>
      </c>
      <c r="K107" s="446" t="s">
        <v>468</v>
      </c>
      <c r="L107" s="441">
        <v>0</v>
      </c>
      <c r="M107" s="441">
        <v>0</v>
      </c>
      <c r="N107" s="441">
        <v>0</v>
      </c>
      <c r="O107" s="442">
        <v>0</v>
      </c>
    </row>
    <row r="108" spans="1:15" ht="22.5" x14ac:dyDescent="0.2">
      <c r="A108" s="443" t="s">
        <v>649</v>
      </c>
      <c r="B108" s="444" t="s">
        <v>650</v>
      </c>
      <c r="C108" s="445" t="s">
        <v>651</v>
      </c>
      <c r="D108" s="446" t="s">
        <v>468</v>
      </c>
      <c r="E108" s="446"/>
      <c r="F108" s="446" t="s">
        <v>469</v>
      </c>
      <c r="G108" s="446" t="s">
        <v>7</v>
      </c>
      <c r="H108" s="446" t="s">
        <v>471</v>
      </c>
      <c r="I108" s="446" t="s">
        <v>512</v>
      </c>
      <c r="J108" s="446" t="s">
        <v>472</v>
      </c>
      <c r="K108" s="446" t="s">
        <v>468</v>
      </c>
      <c r="L108" s="441">
        <v>0</v>
      </c>
      <c r="M108" s="441">
        <v>0</v>
      </c>
      <c r="N108" s="441">
        <v>0</v>
      </c>
      <c r="O108" s="442">
        <v>0</v>
      </c>
    </row>
    <row r="109" spans="1:15" ht="22.5" x14ac:dyDescent="0.2">
      <c r="A109" s="467" t="s">
        <v>652</v>
      </c>
      <c r="B109" s="439" t="s">
        <v>653</v>
      </c>
      <c r="C109" s="440"/>
      <c r="D109" s="446" t="s">
        <v>468</v>
      </c>
      <c r="E109" s="446"/>
      <c r="F109" s="446" t="s">
        <v>469</v>
      </c>
      <c r="G109" s="446" t="s">
        <v>7</v>
      </c>
      <c r="H109" s="446" t="s">
        <v>654</v>
      </c>
      <c r="I109" s="446" t="s">
        <v>512</v>
      </c>
      <c r="J109" s="446" t="s">
        <v>472</v>
      </c>
      <c r="K109" s="446" t="s">
        <v>468</v>
      </c>
      <c r="L109" s="441">
        <v>0</v>
      </c>
      <c r="M109" s="441">
        <v>0</v>
      </c>
      <c r="N109" s="441">
        <v>0</v>
      </c>
      <c r="O109" s="442">
        <v>0</v>
      </c>
    </row>
    <row r="110" spans="1:15" ht="22.5" x14ac:dyDescent="0.2">
      <c r="A110" s="467" t="s">
        <v>655</v>
      </c>
      <c r="B110" s="439" t="s">
        <v>656</v>
      </c>
      <c r="C110" s="440"/>
      <c r="D110" s="446" t="s">
        <v>468</v>
      </c>
      <c r="E110" s="446"/>
      <c r="F110" s="446" t="s">
        <v>481</v>
      </c>
      <c r="G110" s="446" t="s">
        <v>7</v>
      </c>
      <c r="H110" s="446" t="s">
        <v>654</v>
      </c>
      <c r="I110" s="446" t="s">
        <v>512</v>
      </c>
      <c r="J110" s="446" t="s">
        <v>472</v>
      </c>
      <c r="K110" s="446" t="s">
        <v>468</v>
      </c>
      <c r="L110" s="441">
        <v>0</v>
      </c>
      <c r="M110" s="441">
        <v>0</v>
      </c>
      <c r="N110" s="441">
        <v>0</v>
      </c>
      <c r="O110" s="442">
        <v>0</v>
      </c>
    </row>
    <row r="111" spans="1:15" ht="22.5" x14ac:dyDescent="0.2">
      <c r="A111" s="467" t="s">
        <v>657</v>
      </c>
      <c r="B111" s="439" t="s">
        <v>658</v>
      </c>
      <c r="C111" s="440"/>
      <c r="D111" s="446" t="s">
        <v>468</v>
      </c>
      <c r="E111" s="446"/>
      <c r="F111" s="446" t="s">
        <v>469</v>
      </c>
      <c r="G111" s="446" t="s">
        <v>7</v>
      </c>
      <c r="H111" s="446" t="s">
        <v>471</v>
      </c>
      <c r="I111" s="446" t="s">
        <v>512</v>
      </c>
      <c r="J111" s="446" t="s">
        <v>472</v>
      </c>
      <c r="K111" s="446" t="s">
        <v>468</v>
      </c>
      <c r="L111" s="441">
        <v>0</v>
      </c>
      <c r="M111" s="441">
        <v>0</v>
      </c>
      <c r="N111" s="441">
        <v>0</v>
      </c>
      <c r="O111" s="442">
        <v>0</v>
      </c>
    </row>
    <row r="112" spans="1:15" ht="22.5" x14ac:dyDescent="0.2">
      <c r="A112" s="443" t="s">
        <v>659</v>
      </c>
      <c r="B112" s="444" t="s">
        <v>660</v>
      </c>
      <c r="C112" s="445" t="s">
        <v>463</v>
      </c>
      <c r="D112" s="446" t="s">
        <v>468</v>
      </c>
      <c r="E112" s="446"/>
      <c r="F112" s="446" t="s">
        <v>469</v>
      </c>
      <c r="G112" s="446" t="s">
        <v>470</v>
      </c>
      <c r="H112" s="446" t="s">
        <v>471</v>
      </c>
      <c r="I112" s="446" t="s">
        <v>661</v>
      </c>
      <c r="J112" s="446" t="s">
        <v>472</v>
      </c>
      <c r="K112" s="446" t="s">
        <v>468</v>
      </c>
      <c r="L112" s="441">
        <v>0</v>
      </c>
      <c r="M112" s="441">
        <v>0</v>
      </c>
      <c r="N112" s="441">
        <v>0</v>
      </c>
      <c r="O112" s="442">
        <v>0</v>
      </c>
    </row>
    <row r="113" spans="1:15" ht="23.25" thickBot="1" x14ac:dyDescent="0.25">
      <c r="A113" s="467" t="s">
        <v>662</v>
      </c>
      <c r="B113" s="476" t="s">
        <v>663</v>
      </c>
      <c r="C113" s="477" t="s">
        <v>661</v>
      </c>
      <c r="D113" s="478"/>
      <c r="E113" s="478"/>
      <c r="F113" s="478"/>
      <c r="G113" s="478"/>
      <c r="H113" s="478"/>
      <c r="I113" s="478"/>
      <c r="J113" s="478"/>
      <c r="K113" s="478"/>
      <c r="L113" s="479">
        <v>0</v>
      </c>
      <c r="M113" s="479">
        <v>0</v>
      </c>
      <c r="N113" s="479">
        <v>0</v>
      </c>
      <c r="O113" s="474">
        <v>0</v>
      </c>
    </row>
    <row r="114" spans="1:15" ht="15" x14ac:dyDescent="0.25">
      <c r="A114" s="397"/>
      <c r="B114" s="397"/>
      <c r="C114" s="397"/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  <c r="N114" s="397"/>
      <c r="O114" s="397"/>
    </row>
    <row r="115" spans="1:15" ht="15" x14ac:dyDescent="0.25">
      <c r="A115" s="397"/>
      <c r="B115" s="397"/>
      <c r="C115" s="397"/>
      <c r="D115" s="397"/>
      <c r="E115" s="397"/>
      <c r="F115" s="397"/>
      <c r="G115" s="397"/>
      <c r="H115" s="397"/>
      <c r="I115" s="397"/>
      <c r="J115" s="397"/>
      <c r="K115" s="397"/>
      <c r="L115" s="397"/>
      <c r="M115" s="397"/>
      <c r="N115" s="397"/>
      <c r="O115" s="397"/>
    </row>
    <row r="116" spans="1:15" ht="15" hidden="1" x14ac:dyDescent="0.25">
      <c r="A116" s="480"/>
      <c r="B116" s="480" t="s">
        <v>664</v>
      </c>
      <c r="C116" s="397"/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</row>
    <row r="117" spans="1:15" ht="15" hidden="1" x14ac:dyDescent="0.25">
      <c r="A117" s="481"/>
      <c r="B117" s="481" t="s">
        <v>665</v>
      </c>
      <c r="C117" s="397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  <c r="N117" s="397"/>
      <c r="O117" s="397"/>
    </row>
    <row r="118" spans="1:15" ht="15" hidden="1" x14ac:dyDescent="0.25">
      <c r="A118" s="481"/>
      <c r="B118" s="481" t="s">
        <v>666</v>
      </c>
      <c r="C118" s="397"/>
      <c r="D118" s="397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</row>
    <row r="119" spans="1:15" ht="15" hidden="1" x14ac:dyDescent="0.25">
      <c r="A119" s="481"/>
      <c r="B119" s="481" t="s">
        <v>667</v>
      </c>
      <c r="C119" s="397"/>
      <c r="D119" s="397"/>
      <c r="E119" s="397"/>
      <c r="F119" s="397"/>
      <c r="G119" s="397"/>
      <c r="H119" s="397"/>
      <c r="I119" s="397"/>
      <c r="J119" s="397"/>
      <c r="K119" s="397"/>
      <c r="L119" s="397"/>
      <c r="M119" s="397"/>
      <c r="N119" s="397"/>
      <c r="O119" s="397"/>
    </row>
    <row r="120" spans="1:15" ht="15" hidden="1" x14ac:dyDescent="0.25">
      <c r="A120" s="481"/>
      <c r="B120" s="481" t="s">
        <v>668</v>
      </c>
      <c r="C120" s="397"/>
      <c r="D120" s="397"/>
      <c r="E120" s="397"/>
      <c r="F120" s="397"/>
      <c r="G120" s="397"/>
      <c r="H120" s="397"/>
      <c r="I120" s="397"/>
      <c r="J120" s="397"/>
      <c r="K120" s="397"/>
      <c r="L120" s="397"/>
      <c r="M120" s="397"/>
      <c r="N120" s="397"/>
      <c r="O120" s="397"/>
    </row>
    <row r="121" spans="1:15" ht="15" hidden="1" x14ac:dyDescent="0.25">
      <c r="A121" s="482"/>
      <c r="B121" s="482"/>
      <c r="C121" s="397"/>
      <c r="D121" s="397"/>
      <c r="E121" s="397"/>
      <c r="F121" s="397"/>
      <c r="G121" s="397"/>
      <c r="H121" s="397"/>
      <c r="I121" s="397"/>
      <c r="J121" s="397"/>
      <c r="K121" s="397"/>
      <c r="L121" s="397"/>
      <c r="M121" s="397"/>
      <c r="N121" s="397"/>
      <c r="O121" s="397"/>
    </row>
    <row r="122" spans="1:15" ht="15" hidden="1" x14ac:dyDescent="0.25">
      <c r="A122" s="480"/>
      <c r="B122" s="480" t="s">
        <v>664</v>
      </c>
      <c r="C122" s="397"/>
      <c r="D122" s="397"/>
      <c r="E122" s="397"/>
      <c r="F122" s="397"/>
      <c r="G122" s="397"/>
      <c r="H122" s="397"/>
      <c r="I122" s="397"/>
      <c r="J122" s="397"/>
      <c r="K122" s="397"/>
      <c r="L122" s="397"/>
      <c r="M122" s="397"/>
      <c r="N122" s="397"/>
      <c r="O122" s="397"/>
    </row>
    <row r="123" spans="1:15" ht="15" hidden="1" x14ac:dyDescent="0.25">
      <c r="A123" s="481"/>
      <c r="B123" s="481" t="s">
        <v>669</v>
      </c>
      <c r="C123" s="397"/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  <c r="N123" s="397"/>
      <c r="O123" s="397"/>
    </row>
    <row r="124" spans="1:15" ht="15" hidden="1" x14ac:dyDescent="0.25">
      <c r="A124" s="481"/>
      <c r="B124" s="481" t="s">
        <v>670</v>
      </c>
      <c r="C124" s="397"/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397"/>
      <c r="O124" s="397"/>
    </row>
    <row r="125" spans="1:15" ht="15" hidden="1" x14ac:dyDescent="0.25">
      <c r="A125" s="481"/>
      <c r="B125" s="481" t="s">
        <v>671</v>
      </c>
      <c r="C125" s="397"/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397"/>
      <c r="O125" s="397"/>
    </row>
    <row r="126" spans="1:15" ht="15" hidden="1" x14ac:dyDescent="0.25">
      <c r="A126" s="481"/>
      <c r="B126" s="481" t="s">
        <v>672</v>
      </c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397"/>
      <c r="O126" s="397"/>
    </row>
    <row r="127" spans="1:15" ht="15" x14ac:dyDescent="0.25">
      <c r="B127" s="482"/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</row>
    <row r="128" spans="1:15" ht="10.15" customHeight="1" x14ac:dyDescent="0.25">
      <c r="A128" s="397"/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  <c r="N128" s="397"/>
      <c r="O128" s="397"/>
    </row>
  </sheetData>
  <mergeCells count="27">
    <mergeCell ref="I24:I26"/>
    <mergeCell ref="J24:J26"/>
    <mergeCell ref="K24:K26"/>
    <mergeCell ref="L24:O24"/>
    <mergeCell ref="O25:O26"/>
    <mergeCell ref="B19:L19"/>
    <mergeCell ref="A22:O22"/>
    <mergeCell ref="A24:A26"/>
    <mergeCell ref="B24:B26"/>
    <mergeCell ref="C24:C26"/>
    <mergeCell ref="D24:D26"/>
    <mergeCell ref="E24:E26"/>
    <mergeCell ref="F24:F26"/>
    <mergeCell ref="G24:G26"/>
    <mergeCell ref="H24:H26"/>
    <mergeCell ref="N9:O9"/>
    <mergeCell ref="A11:N11"/>
    <mergeCell ref="A12:N12"/>
    <mergeCell ref="O12:O13"/>
    <mergeCell ref="B14:D14"/>
    <mergeCell ref="B16:L16"/>
    <mergeCell ref="N2:O2"/>
    <mergeCell ref="N3:O3"/>
    <mergeCell ref="N4:O4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7" customHeight="1" x14ac:dyDescent="0.2">
      <c r="A4" s="199" t="s">
        <v>3</v>
      </c>
      <c r="B4" s="200"/>
      <c r="C4" s="200"/>
      <c r="D4" s="200"/>
      <c r="E4" s="200"/>
      <c r="F4" s="201"/>
      <c r="G4" s="199" t="s">
        <v>45</v>
      </c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1"/>
      <c r="AB4" s="199" t="s">
        <v>219</v>
      </c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1"/>
      <c r="AP4" s="199" t="s">
        <v>54</v>
      </c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1"/>
      <c r="BD4" s="199" t="s">
        <v>77</v>
      </c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199" t="s">
        <v>237</v>
      </c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1"/>
      <c r="CF4" s="208" t="s">
        <v>0</v>
      </c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7"/>
    </row>
    <row r="5" spans="1:139" s="3" customFormat="1" ht="70.5" customHeight="1" x14ac:dyDescent="0.2">
      <c r="A5" s="202"/>
      <c r="B5" s="203"/>
      <c r="C5" s="203"/>
      <c r="D5" s="203"/>
      <c r="E5" s="203"/>
      <c r="F5" s="204"/>
      <c r="G5" s="202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4"/>
      <c r="AB5" s="202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4"/>
      <c r="AP5" s="202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4"/>
      <c r="BD5" s="202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2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4"/>
      <c r="CF5" s="216" t="s">
        <v>168</v>
      </c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2"/>
      <c r="CT5" s="216" t="s">
        <v>176</v>
      </c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2"/>
      <c r="DJ5" s="259" t="s">
        <v>18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0"/>
    </row>
    <row r="6" spans="1:139" s="3" customFormat="1" ht="28.5" customHeight="1" x14ac:dyDescent="0.2">
      <c r="A6" s="205"/>
      <c r="B6" s="206"/>
      <c r="C6" s="206"/>
      <c r="D6" s="206"/>
      <c r="E6" s="206"/>
      <c r="F6" s="207"/>
      <c r="G6" s="205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7"/>
      <c r="AB6" s="205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7"/>
      <c r="AP6" s="205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7"/>
      <c r="BD6" s="205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5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7"/>
      <c r="CF6" s="183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5"/>
      <c r="CT6" s="183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5"/>
      <c r="DJ6" s="208" t="s">
        <v>2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10"/>
      <c r="DW6" s="208" t="s">
        <v>43</v>
      </c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/>
      <c r="EI6" s="210"/>
    </row>
    <row r="7" spans="1:139" s="7" customFormat="1" ht="12.75" x14ac:dyDescent="0.2">
      <c r="A7" s="211">
        <v>1</v>
      </c>
      <c r="B7" s="212"/>
      <c r="C7" s="212"/>
      <c r="D7" s="212"/>
      <c r="E7" s="212"/>
      <c r="F7" s="213"/>
      <c r="G7" s="211">
        <v>2</v>
      </c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3"/>
      <c r="AB7" s="211">
        <v>3</v>
      </c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3"/>
      <c r="AP7" s="211">
        <v>4</v>
      </c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3"/>
      <c r="BD7" s="211">
        <v>5</v>
      </c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1">
        <v>6</v>
      </c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3"/>
      <c r="CF7" s="211">
        <v>7</v>
      </c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3"/>
      <c r="CT7" s="211">
        <v>8</v>
      </c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3"/>
      <c r="DJ7" s="211">
        <v>9</v>
      </c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3"/>
      <c r="DW7" s="211">
        <v>10</v>
      </c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3"/>
    </row>
    <row r="8" spans="1:139" s="6" customFormat="1" ht="92.25" customHeight="1" x14ac:dyDescent="0.2">
      <c r="A8" s="251" t="s">
        <v>6</v>
      </c>
      <c r="B8" s="252"/>
      <c r="C8" s="252"/>
      <c r="D8" s="252"/>
      <c r="E8" s="252"/>
      <c r="F8" s="253"/>
      <c r="G8" s="198" t="s">
        <v>78</v>
      </c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49" t="s">
        <v>1</v>
      </c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1"/>
      <c r="AP8" s="149" t="s">
        <v>1</v>
      </c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1"/>
      <c r="BD8" s="149" t="s">
        <v>1</v>
      </c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42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4"/>
      <c r="CF8" s="142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4"/>
      <c r="CT8" s="142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4"/>
      <c r="DJ8" s="142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4"/>
      <c r="DW8" s="142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4"/>
    </row>
    <row r="9" spans="1:139" s="6" customFormat="1" ht="40.700000000000003" customHeight="1" x14ac:dyDescent="0.2">
      <c r="A9" s="251" t="s">
        <v>25</v>
      </c>
      <c r="B9" s="252"/>
      <c r="C9" s="252"/>
      <c r="D9" s="252"/>
      <c r="E9" s="252"/>
      <c r="F9" s="253"/>
      <c r="G9" s="198" t="s">
        <v>79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42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4"/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4"/>
      <c r="BD9" s="142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2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4"/>
      <c r="CF9" s="142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4"/>
      <c r="CT9" s="142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4"/>
      <c r="DJ9" s="142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4"/>
      <c r="DW9" s="142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4"/>
    </row>
    <row r="10" spans="1:139" s="6" customFormat="1" ht="93" customHeight="1" x14ac:dyDescent="0.2">
      <c r="A10" s="251" t="s">
        <v>26</v>
      </c>
      <c r="B10" s="252"/>
      <c r="C10" s="252"/>
      <c r="D10" s="252"/>
      <c r="E10" s="252"/>
      <c r="F10" s="253"/>
      <c r="G10" s="198" t="s">
        <v>80</v>
      </c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4"/>
      <c r="AB10" s="142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4"/>
      <c r="BD10" s="142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2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4"/>
      <c r="CF10" s="142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4"/>
      <c r="CT10" s="142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4"/>
      <c r="DJ10" s="142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4"/>
      <c r="DW10" s="142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4"/>
    </row>
    <row r="11" spans="1:139" s="6" customFormat="1" ht="29.25" customHeight="1" x14ac:dyDescent="0.2">
      <c r="A11" s="254" t="s">
        <v>7</v>
      </c>
      <c r="B11" s="255"/>
      <c r="C11" s="255"/>
      <c r="D11" s="255"/>
      <c r="E11" s="255"/>
      <c r="F11" s="256"/>
      <c r="G11" s="198" t="s">
        <v>244</v>
      </c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4"/>
      <c r="AB11" s="149" t="s">
        <v>1</v>
      </c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1"/>
      <c r="AP11" s="149" t="s">
        <v>1</v>
      </c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1"/>
      <c r="BD11" s="149" t="s">
        <v>1</v>
      </c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42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4"/>
      <c r="CF11" s="149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1"/>
      <c r="CT11" s="149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1"/>
      <c r="DJ11" s="149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1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1"/>
    </row>
    <row r="12" spans="1:139" s="6" customFormat="1" ht="16.5" customHeight="1" x14ac:dyDescent="0.2">
      <c r="A12" s="254" t="s">
        <v>30</v>
      </c>
      <c r="B12" s="255"/>
      <c r="C12" s="255"/>
      <c r="D12" s="255"/>
      <c r="E12" s="255"/>
      <c r="F12" s="256"/>
      <c r="G12" s="198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4"/>
      <c r="AB12" s="142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4"/>
      <c r="AP12" s="142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4"/>
      <c r="BD12" s="142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2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4"/>
      <c r="CF12" s="149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1"/>
      <c r="CT12" s="149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1"/>
      <c r="DJ12" s="149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1"/>
      <c r="DW12" s="149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1"/>
    </row>
    <row r="13" spans="1:139" s="6" customFormat="1" ht="16.5" customHeight="1" x14ac:dyDescent="0.2">
      <c r="A13" s="250" t="s">
        <v>16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4"/>
      <c r="BR13" s="142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4"/>
      <c r="CF13" s="142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4"/>
      <c r="CT13" s="142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4"/>
      <c r="DJ13" s="142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4"/>
      <c r="DW13" s="142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4"/>
    </row>
    <row r="14" spans="1:139" ht="44.25" customHeight="1" x14ac:dyDescent="0.25">
      <c r="A14" s="219" t="s">
        <v>243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</row>
  </sheetData>
  <mergeCells count="79">
    <mergeCell ref="A9:F9"/>
    <mergeCell ref="G9:AA9"/>
    <mergeCell ref="AB9:AO9"/>
    <mergeCell ref="AB10:AO10"/>
    <mergeCell ref="A8:F8"/>
    <mergeCell ref="AB8:AO8"/>
    <mergeCell ref="G8:AA8"/>
    <mergeCell ref="AP11:BC11"/>
    <mergeCell ref="BD11:BQ11"/>
    <mergeCell ref="G11:AA11"/>
    <mergeCell ref="A10:F10"/>
    <mergeCell ref="AP10:BC10"/>
    <mergeCell ref="G10:AA10"/>
    <mergeCell ref="AB11:AO11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CF7:CS7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CT9:DI9"/>
    <mergeCell ref="CF9:CS9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11:F11"/>
    <mergeCell ref="BD8:BQ8"/>
    <mergeCell ref="BR8:CE8"/>
    <mergeCell ref="DJ8:DV8"/>
    <mergeCell ref="DW8:EI8"/>
    <mergeCell ref="AP8:BC8"/>
    <mergeCell ref="CT8:DI8"/>
    <mergeCell ref="BD9:BQ9"/>
    <mergeCell ref="BR9:CE9"/>
    <mergeCell ref="BD10:BQ10"/>
    <mergeCell ref="BR10:CE10"/>
    <mergeCell ref="AP9:BC9"/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  <mergeCell ref="DW9:EI9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199" t="s">
        <v>3</v>
      </c>
      <c r="B5" s="200"/>
      <c r="C5" s="200"/>
      <c r="D5" s="200"/>
      <c r="E5" s="200"/>
      <c r="F5" s="201"/>
      <c r="G5" s="199" t="s">
        <v>45</v>
      </c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1"/>
      <c r="AB5" s="199" t="s">
        <v>219</v>
      </c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1"/>
      <c r="AP5" s="199" t="s">
        <v>81</v>
      </c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1"/>
      <c r="BD5" s="199" t="s">
        <v>82</v>
      </c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199" t="s">
        <v>245</v>
      </c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1"/>
      <c r="CF5" s="208" t="s">
        <v>0</v>
      </c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7"/>
    </row>
    <row r="6" spans="1:154" s="3" customFormat="1" ht="64.5" customHeight="1" x14ac:dyDescent="0.2">
      <c r="A6" s="202"/>
      <c r="B6" s="203"/>
      <c r="C6" s="203"/>
      <c r="D6" s="203"/>
      <c r="E6" s="203"/>
      <c r="F6" s="204"/>
      <c r="G6" s="202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4"/>
      <c r="AB6" s="202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4"/>
      <c r="AP6" s="202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4"/>
      <c r="BD6" s="202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2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4"/>
      <c r="CF6" s="216" t="s">
        <v>168</v>
      </c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2"/>
      <c r="CT6" s="216" t="s">
        <v>176</v>
      </c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2"/>
      <c r="DJ6" s="216" t="s">
        <v>17</v>
      </c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2"/>
      <c r="DY6" s="259" t="s">
        <v>18</v>
      </c>
      <c r="DZ6" s="259"/>
      <c r="EA6" s="259"/>
      <c r="EB6" s="259"/>
      <c r="EC6" s="259"/>
      <c r="ED6" s="259"/>
      <c r="EE6" s="259"/>
      <c r="EF6" s="259"/>
      <c r="EG6" s="259"/>
      <c r="EH6" s="259"/>
      <c r="EI6" s="259"/>
      <c r="EJ6" s="259"/>
      <c r="EK6" s="259"/>
      <c r="EL6" s="259"/>
      <c r="EM6" s="259"/>
      <c r="EN6" s="259"/>
      <c r="EO6" s="259"/>
      <c r="EP6" s="259"/>
      <c r="EQ6" s="259"/>
      <c r="ER6" s="259"/>
      <c r="ES6" s="259"/>
      <c r="ET6" s="259"/>
      <c r="EU6" s="259"/>
      <c r="EV6" s="259"/>
      <c r="EW6" s="259"/>
      <c r="EX6" s="260"/>
    </row>
    <row r="7" spans="1:154" s="3" customFormat="1" ht="30" customHeight="1" x14ac:dyDescent="0.2">
      <c r="A7" s="205"/>
      <c r="B7" s="206"/>
      <c r="C7" s="206"/>
      <c r="D7" s="206"/>
      <c r="E7" s="206"/>
      <c r="F7" s="207"/>
      <c r="G7" s="205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7"/>
      <c r="AB7" s="205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7"/>
      <c r="AP7" s="205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7"/>
      <c r="BD7" s="205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5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7"/>
      <c r="CF7" s="183"/>
      <c r="CG7" s="184"/>
      <c r="CH7" s="184"/>
      <c r="CI7" s="184"/>
      <c r="CJ7" s="184"/>
      <c r="CK7" s="184"/>
      <c r="CL7" s="184"/>
      <c r="CM7" s="184"/>
      <c r="CN7" s="184"/>
      <c r="CO7" s="184"/>
      <c r="CP7" s="184"/>
      <c r="CQ7" s="184"/>
      <c r="CR7" s="184"/>
      <c r="CS7" s="185"/>
      <c r="CT7" s="183"/>
      <c r="CU7" s="184"/>
      <c r="CV7" s="184"/>
      <c r="CW7" s="184"/>
      <c r="CX7" s="184"/>
      <c r="CY7" s="184"/>
      <c r="CZ7" s="184"/>
      <c r="DA7" s="184"/>
      <c r="DB7" s="184"/>
      <c r="DC7" s="184"/>
      <c r="DD7" s="184"/>
      <c r="DE7" s="184"/>
      <c r="DF7" s="184"/>
      <c r="DG7" s="184"/>
      <c r="DH7" s="184"/>
      <c r="DI7" s="185"/>
      <c r="DJ7" s="183"/>
      <c r="DK7" s="184"/>
      <c r="DL7" s="184"/>
      <c r="DM7" s="184"/>
      <c r="DN7" s="184"/>
      <c r="DO7" s="184"/>
      <c r="DP7" s="184"/>
      <c r="DQ7" s="184"/>
      <c r="DR7" s="184"/>
      <c r="DS7" s="184"/>
      <c r="DT7" s="184"/>
      <c r="DU7" s="184"/>
      <c r="DV7" s="184"/>
      <c r="DW7" s="184"/>
      <c r="DX7" s="185"/>
      <c r="DY7" s="208" t="s">
        <v>2</v>
      </c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10"/>
      <c r="EL7" s="208" t="s">
        <v>43</v>
      </c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10"/>
    </row>
    <row r="8" spans="1:154" s="7" customFormat="1" ht="12.75" x14ac:dyDescent="0.2">
      <c r="A8" s="211">
        <v>1</v>
      </c>
      <c r="B8" s="212"/>
      <c r="C8" s="212"/>
      <c r="D8" s="212"/>
      <c r="E8" s="212"/>
      <c r="F8" s="213"/>
      <c r="G8" s="211">
        <v>2</v>
      </c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3"/>
      <c r="AB8" s="211">
        <v>3</v>
      </c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3"/>
      <c r="AP8" s="211">
        <v>4</v>
      </c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3"/>
      <c r="BD8" s="211">
        <v>5</v>
      </c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1">
        <v>6</v>
      </c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3"/>
      <c r="CF8" s="211">
        <v>7</v>
      </c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3"/>
      <c r="CT8" s="211">
        <v>8</v>
      </c>
      <c r="CU8" s="212"/>
      <c r="CV8" s="212"/>
      <c r="CW8" s="212"/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3"/>
      <c r="DJ8" s="211">
        <v>9</v>
      </c>
      <c r="DK8" s="212"/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DW8" s="212"/>
      <c r="DX8" s="213"/>
      <c r="DY8" s="211">
        <v>10</v>
      </c>
      <c r="DZ8" s="212"/>
      <c r="EA8" s="212"/>
      <c r="EB8" s="212"/>
      <c r="EC8" s="212"/>
      <c r="ED8" s="212"/>
      <c r="EE8" s="212"/>
      <c r="EF8" s="212"/>
      <c r="EG8" s="212"/>
      <c r="EH8" s="212"/>
      <c r="EI8" s="212"/>
      <c r="EJ8" s="212"/>
      <c r="EK8" s="213"/>
      <c r="EL8" s="211">
        <v>11</v>
      </c>
      <c r="EM8" s="212"/>
      <c r="EN8" s="212"/>
      <c r="EO8" s="212"/>
      <c r="EP8" s="212"/>
      <c r="EQ8" s="212"/>
      <c r="ER8" s="212"/>
      <c r="ES8" s="212"/>
      <c r="ET8" s="212"/>
      <c r="EU8" s="212"/>
      <c r="EV8" s="212"/>
      <c r="EW8" s="212"/>
      <c r="EX8" s="213"/>
    </row>
    <row r="9" spans="1:154" s="6" customFormat="1" ht="83.25" customHeight="1" x14ac:dyDescent="0.2">
      <c r="A9" s="251" t="s">
        <v>6</v>
      </c>
      <c r="B9" s="252"/>
      <c r="C9" s="252"/>
      <c r="D9" s="252"/>
      <c r="E9" s="252"/>
      <c r="F9" s="253"/>
      <c r="G9" s="139" t="s">
        <v>170</v>
      </c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5"/>
      <c r="AB9" s="149" t="s">
        <v>1</v>
      </c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1"/>
      <c r="AP9" s="149" t="s">
        <v>1</v>
      </c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1"/>
      <c r="BD9" s="149" t="s">
        <v>1</v>
      </c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42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4"/>
      <c r="CF9" s="142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4"/>
      <c r="CT9" s="142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4"/>
      <c r="DJ9" s="142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4"/>
      <c r="DY9" s="142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44"/>
      <c r="EL9" s="142"/>
      <c r="EM9" s="143"/>
      <c r="EN9" s="143"/>
      <c r="EO9" s="143"/>
      <c r="EP9" s="143"/>
      <c r="EQ9" s="143"/>
      <c r="ER9" s="143"/>
      <c r="ES9" s="143"/>
      <c r="ET9" s="143"/>
      <c r="EU9" s="143"/>
      <c r="EV9" s="143"/>
      <c r="EW9" s="143"/>
      <c r="EX9" s="144"/>
    </row>
    <row r="10" spans="1:154" s="6" customFormat="1" ht="16.5" customHeight="1" x14ac:dyDescent="0.2">
      <c r="A10" s="251" t="s">
        <v>25</v>
      </c>
      <c r="B10" s="252"/>
      <c r="C10" s="252"/>
      <c r="D10" s="252"/>
      <c r="E10" s="252"/>
      <c r="F10" s="253"/>
      <c r="G10" s="139" t="s">
        <v>73</v>
      </c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5"/>
      <c r="AB10" s="149" t="s">
        <v>1</v>
      </c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9" t="s">
        <v>1</v>
      </c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1"/>
      <c r="BD10" s="149" t="s">
        <v>1</v>
      </c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49" t="s">
        <v>1</v>
      </c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1"/>
      <c r="CF10" s="142" t="s">
        <v>1</v>
      </c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4"/>
      <c r="CT10" s="142" t="s">
        <v>1</v>
      </c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4"/>
      <c r="DJ10" s="142" t="s">
        <v>1</v>
      </c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4"/>
      <c r="DY10" s="149" t="s">
        <v>1</v>
      </c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1"/>
      <c r="EL10" s="149" t="s">
        <v>1</v>
      </c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1"/>
    </row>
    <row r="11" spans="1:154" s="6" customFormat="1" ht="16.5" customHeight="1" x14ac:dyDescent="0.2">
      <c r="A11" s="254"/>
      <c r="B11" s="255"/>
      <c r="C11" s="255"/>
      <c r="D11" s="255"/>
      <c r="E11" s="255"/>
      <c r="F11" s="256"/>
      <c r="G11" s="31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5"/>
      <c r="AB11" s="142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4"/>
      <c r="AP11" s="142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4"/>
      <c r="BD11" s="142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2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4"/>
      <c r="CF11" s="142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4"/>
      <c r="CT11" s="142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4"/>
      <c r="DJ11" s="142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4"/>
      <c r="DY11" s="149" t="s">
        <v>1</v>
      </c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  <c r="EL11" s="149" t="s">
        <v>1</v>
      </c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1"/>
    </row>
    <row r="12" spans="1:154" s="6" customFormat="1" ht="93" customHeight="1" x14ac:dyDescent="0.2">
      <c r="A12" s="251" t="s">
        <v>7</v>
      </c>
      <c r="B12" s="252"/>
      <c r="C12" s="252"/>
      <c r="D12" s="252"/>
      <c r="E12" s="252"/>
      <c r="F12" s="253"/>
      <c r="G12" s="139" t="s">
        <v>171</v>
      </c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149" t="s">
        <v>1</v>
      </c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1"/>
      <c r="AP12" s="149" t="s">
        <v>1</v>
      </c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1"/>
      <c r="BD12" s="149" t="s">
        <v>1</v>
      </c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42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4"/>
      <c r="CF12" s="142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4"/>
      <c r="CT12" s="142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4"/>
      <c r="DJ12" s="142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4"/>
      <c r="DY12" s="142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4"/>
      <c r="EL12" s="142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4"/>
    </row>
    <row r="13" spans="1:154" s="6" customFormat="1" ht="16.5" customHeight="1" x14ac:dyDescent="0.2">
      <c r="A13" s="251" t="s">
        <v>30</v>
      </c>
      <c r="B13" s="252"/>
      <c r="C13" s="252"/>
      <c r="D13" s="252"/>
      <c r="E13" s="252"/>
      <c r="F13" s="253"/>
      <c r="G13" s="139" t="s">
        <v>73</v>
      </c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5"/>
      <c r="AB13" s="149" t="s">
        <v>1</v>
      </c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1"/>
      <c r="AP13" s="149" t="s">
        <v>1</v>
      </c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1"/>
      <c r="BD13" s="149" t="s">
        <v>1</v>
      </c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49" t="s">
        <v>1</v>
      </c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1"/>
      <c r="CF13" s="142" t="s">
        <v>1</v>
      </c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4"/>
      <c r="CT13" s="142" t="s">
        <v>1</v>
      </c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4"/>
      <c r="DJ13" s="142" t="s">
        <v>1</v>
      </c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4"/>
      <c r="DY13" s="149" t="s">
        <v>1</v>
      </c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1"/>
      <c r="EL13" s="149" t="s">
        <v>1</v>
      </c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1"/>
    </row>
    <row r="14" spans="1:154" s="6" customFormat="1" ht="16.5" customHeight="1" x14ac:dyDescent="0.2">
      <c r="A14" s="254"/>
      <c r="B14" s="255"/>
      <c r="C14" s="255"/>
      <c r="D14" s="255"/>
      <c r="E14" s="255"/>
      <c r="F14" s="256"/>
      <c r="G14" s="31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5"/>
      <c r="AB14" s="142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4"/>
      <c r="AP14" s="142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4"/>
      <c r="BD14" s="142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2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4"/>
      <c r="CF14" s="142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4"/>
      <c r="CT14" s="142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4"/>
      <c r="DJ14" s="142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4"/>
      <c r="DY14" s="149" t="s">
        <v>1</v>
      </c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1"/>
      <c r="EL14" s="149" t="s">
        <v>1</v>
      </c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1"/>
    </row>
    <row r="15" spans="1:154" s="6" customFormat="1" ht="66.75" customHeight="1" x14ac:dyDescent="0.2">
      <c r="A15" s="251" t="s">
        <v>8</v>
      </c>
      <c r="B15" s="252"/>
      <c r="C15" s="252"/>
      <c r="D15" s="252"/>
      <c r="E15" s="252"/>
      <c r="F15" s="253"/>
      <c r="G15" s="139" t="s">
        <v>172</v>
      </c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5"/>
      <c r="AB15" s="149" t="s">
        <v>1</v>
      </c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1"/>
      <c r="AP15" s="149" t="s">
        <v>1</v>
      </c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1"/>
      <c r="BD15" s="149" t="s">
        <v>1</v>
      </c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42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4"/>
      <c r="CF15" s="142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4"/>
      <c r="CT15" s="142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4"/>
      <c r="DJ15" s="142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4"/>
      <c r="DY15" s="142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4"/>
      <c r="EL15" s="142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4"/>
    </row>
    <row r="16" spans="1:154" s="6" customFormat="1" ht="16.5" customHeight="1" x14ac:dyDescent="0.2">
      <c r="A16" s="251" t="s">
        <v>11</v>
      </c>
      <c r="B16" s="252"/>
      <c r="C16" s="252"/>
      <c r="D16" s="252"/>
      <c r="E16" s="252"/>
      <c r="F16" s="253"/>
      <c r="G16" s="139" t="s">
        <v>73</v>
      </c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5"/>
      <c r="AB16" s="149" t="s">
        <v>1</v>
      </c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1"/>
      <c r="AP16" s="149" t="s">
        <v>1</v>
      </c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1"/>
      <c r="BD16" s="149" t="s">
        <v>1</v>
      </c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49" t="s">
        <v>1</v>
      </c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1"/>
      <c r="CF16" s="142" t="s">
        <v>1</v>
      </c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4"/>
      <c r="CT16" s="142" t="s">
        <v>1</v>
      </c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4"/>
      <c r="DJ16" s="142" t="s">
        <v>1</v>
      </c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4"/>
      <c r="DY16" s="149" t="s">
        <v>1</v>
      </c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1"/>
      <c r="EL16" s="149" t="s">
        <v>1</v>
      </c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1"/>
    </row>
    <row r="17" spans="1:154" s="6" customFormat="1" ht="16.5" customHeight="1" x14ac:dyDescent="0.2">
      <c r="A17" s="254"/>
      <c r="B17" s="255"/>
      <c r="C17" s="255"/>
      <c r="D17" s="255"/>
      <c r="E17" s="255"/>
      <c r="F17" s="256"/>
      <c r="G17" s="139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5"/>
      <c r="AB17" s="142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4"/>
      <c r="AP17" s="142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4"/>
      <c r="BD17" s="142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2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4"/>
      <c r="CF17" s="142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4"/>
      <c r="CT17" s="142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4"/>
      <c r="DJ17" s="142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4"/>
      <c r="DY17" s="149" t="s">
        <v>1</v>
      </c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1"/>
      <c r="EL17" s="149" t="s">
        <v>1</v>
      </c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1"/>
    </row>
    <row r="18" spans="1:154" s="6" customFormat="1" ht="16.5" customHeight="1" x14ac:dyDescent="0.2">
      <c r="A18" s="250" t="s">
        <v>16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4"/>
      <c r="BR18" s="142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4"/>
      <c r="CF18" s="142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4"/>
      <c r="CT18" s="142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4"/>
      <c r="DJ18" s="142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144"/>
      <c r="DY18" s="142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4"/>
      <c r="EL18" s="142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4"/>
    </row>
    <row r="19" spans="1:154" ht="50.25" customHeight="1" x14ac:dyDescent="0.25">
      <c r="A19" s="219" t="s">
        <v>254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0"/>
      <c r="BH19" s="220"/>
      <c r="BI19" s="220"/>
      <c r="BJ19" s="220"/>
      <c r="BK19" s="220"/>
      <c r="BL19" s="220"/>
      <c r="BM19" s="220"/>
      <c r="BN19" s="220"/>
      <c r="BO19" s="220"/>
      <c r="BP19" s="220"/>
      <c r="BQ19" s="220"/>
      <c r="BR19" s="220"/>
      <c r="BS19" s="220"/>
      <c r="BT19" s="220"/>
      <c r="BU19" s="220"/>
      <c r="BV19" s="220"/>
      <c r="BW19" s="220"/>
      <c r="BX19" s="220"/>
      <c r="BY19" s="220"/>
      <c r="BZ19" s="220"/>
      <c r="CA19" s="220"/>
      <c r="CB19" s="220"/>
      <c r="CC19" s="220"/>
      <c r="CD19" s="220"/>
      <c r="CE19" s="220"/>
      <c r="CF19" s="220"/>
      <c r="CG19" s="220"/>
      <c r="CH19" s="220"/>
      <c r="CI19" s="220"/>
      <c r="CJ19" s="220"/>
      <c r="CK19" s="220"/>
      <c r="CL19" s="220"/>
      <c r="CM19" s="220"/>
      <c r="CN19" s="220"/>
      <c r="CO19" s="220"/>
      <c r="CP19" s="220"/>
      <c r="CQ19" s="220"/>
      <c r="CR19" s="220"/>
      <c r="CS19" s="220"/>
      <c r="CT19" s="220"/>
      <c r="CU19" s="220"/>
      <c r="CV19" s="220"/>
      <c r="CW19" s="220"/>
      <c r="CX19" s="220"/>
      <c r="CY19" s="220"/>
      <c r="CZ19" s="220"/>
      <c r="DA19" s="220"/>
      <c r="DB19" s="220"/>
      <c r="DC19" s="220"/>
      <c r="DD19" s="220"/>
      <c r="DE19" s="220"/>
      <c r="DF19" s="220"/>
      <c r="DG19" s="220"/>
      <c r="DH19" s="220"/>
      <c r="DI19" s="220"/>
      <c r="DJ19" s="220"/>
      <c r="DK19" s="220"/>
      <c r="DL19" s="220"/>
      <c r="DM19" s="220"/>
      <c r="DN19" s="220"/>
      <c r="DO19" s="220"/>
      <c r="DP19" s="220"/>
      <c r="DQ19" s="220"/>
      <c r="DR19" s="220"/>
      <c r="DS19" s="220"/>
      <c r="DT19" s="220"/>
      <c r="DU19" s="220"/>
      <c r="DV19" s="220"/>
      <c r="DW19" s="220"/>
      <c r="DX19" s="220"/>
      <c r="DY19" s="220"/>
      <c r="DZ19" s="220"/>
      <c r="EA19" s="220"/>
      <c r="EB19" s="220"/>
      <c r="EC19" s="220"/>
      <c r="ED19" s="220"/>
      <c r="EE19" s="220"/>
      <c r="EF19" s="220"/>
      <c r="EG19" s="220"/>
      <c r="EH19" s="220"/>
      <c r="EI19" s="220"/>
      <c r="EJ19" s="220"/>
      <c r="EK19" s="220"/>
      <c r="EL19" s="220"/>
      <c r="EM19" s="220"/>
      <c r="EN19" s="220"/>
      <c r="EO19" s="220"/>
      <c r="EP19" s="220"/>
      <c r="EQ19" s="220"/>
      <c r="ER19" s="220"/>
      <c r="ES19" s="220"/>
      <c r="ET19" s="220"/>
      <c r="EU19" s="220"/>
      <c r="EV19" s="220"/>
      <c r="EW19" s="220"/>
      <c r="EX19" s="220"/>
    </row>
  </sheetData>
  <mergeCells count="131"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318" t="s">
        <v>174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BS2" s="318"/>
      <c r="BT2" s="318"/>
      <c r="BU2" s="318"/>
      <c r="BV2" s="318"/>
      <c r="BW2" s="318"/>
      <c r="BX2" s="318"/>
      <c r="BY2" s="318"/>
      <c r="BZ2" s="318"/>
      <c r="CA2" s="318"/>
      <c r="CB2" s="318"/>
      <c r="CC2" s="318"/>
      <c r="CD2" s="318"/>
      <c r="CE2" s="318"/>
      <c r="CF2" s="318"/>
      <c r="CG2" s="318"/>
      <c r="CH2" s="318"/>
      <c r="CI2" s="318"/>
      <c r="CJ2" s="318"/>
      <c r="CK2" s="318"/>
      <c r="CL2" s="318"/>
      <c r="CM2" s="318"/>
      <c r="CN2" s="318"/>
      <c r="CO2" s="318"/>
      <c r="CP2" s="318"/>
      <c r="CQ2" s="318"/>
      <c r="CR2" s="318"/>
      <c r="CS2" s="318"/>
      <c r="CT2" s="318"/>
      <c r="CU2" s="318"/>
      <c r="CV2" s="318"/>
      <c r="CW2" s="318"/>
      <c r="CX2" s="318"/>
      <c r="CY2" s="318"/>
      <c r="CZ2" s="318"/>
      <c r="DA2" s="318"/>
      <c r="DB2" s="318"/>
      <c r="DC2" s="318"/>
      <c r="DD2" s="318"/>
      <c r="DE2" s="318"/>
      <c r="DF2" s="318"/>
      <c r="DG2" s="318"/>
      <c r="DH2" s="318"/>
      <c r="DI2" s="318"/>
      <c r="DJ2" s="318"/>
      <c r="DK2" s="318"/>
      <c r="DL2" s="318"/>
      <c r="DM2" s="318"/>
      <c r="DN2" s="318"/>
      <c r="DO2" s="318"/>
      <c r="DP2" s="318"/>
      <c r="DQ2" s="318"/>
      <c r="DR2" s="318"/>
      <c r="DS2" s="318"/>
      <c r="DT2" s="318"/>
      <c r="DU2" s="318"/>
      <c r="DV2" s="318"/>
      <c r="DW2" s="318"/>
      <c r="DX2" s="318"/>
      <c r="DY2" s="318"/>
      <c r="DZ2" s="318"/>
      <c r="EA2" s="318"/>
      <c r="EB2" s="318"/>
      <c r="EC2" s="318"/>
      <c r="ED2" s="318"/>
      <c r="EE2" s="318"/>
      <c r="EF2" s="318"/>
      <c r="EG2" s="318"/>
      <c r="EH2" s="318"/>
      <c r="EI2" s="318"/>
    </row>
    <row r="3" spans="1:139" s="5" customFormat="1" ht="11.25" customHeight="1" x14ac:dyDescent="0.25"/>
    <row r="4" spans="1:139" s="3" customFormat="1" ht="20.25" customHeight="1" x14ac:dyDescent="0.2">
      <c r="A4" s="199" t="s">
        <v>3</v>
      </c>
      <c r="B4" s="200"/>
      <c r="C4" s="200"/>
      <c r="D4" s="200"/>
      <c r="E4" s="200"/>
      <c r="F4" s="201"/>
      <c r="G4" s="199" t="s">
        <v>45</v>
      </c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1"/>
      <c r="AB4" s="199" t="s">
        <v>219</v>
      </c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1"/>
      <c r="AP4" s="199" t="s">
        <v>54</v>
      </c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1"/>
      <c r="BD4" s="199" t="s">
        <v>77</v>
      </c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199" t="s">
        <v>237</v>
      </c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1"/>
      <c r="CF4" s="208" t="s">
        <v>0</v>
      </c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7"/>
    </row>
    <row r="5" spans="1:139" s="3" customFormat="1" ht="68.25" customHeight="1" x14ac:dyDescent="0.2">
      <c r="A5" s="202"/>
      <c r="B5" s="203"/>
      <c r="C5" s="203"/>
      <c r="D5" s="203"/>
      <c r="E5" s="203"/>
      <c r="F5" s="204"/>
      <c r="G5" s="202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4"/>
      <c r="AB5" s="202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4"/>
      <c r="AP5" s="202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4"/>
      <c r="BD5" s="202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2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4"/>
      <c r="CF5" s="216" t="s">
        <v>168</v>
      </c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2"/>
      <c r="CT5" s="216" t="s">
        <v>176</v>
      </c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2"/>
      <c r="DJ5" s="259" t="s">
        <v>18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0"/>
    </row>
    <row r="6" spans="1:139" s="3" customFormat="1" ht="27" customHeight="1" x14ac:dyDescent="0.2">
      <c r="A6" s="205"/>
      <c r="B6" s="206"/>
      <c r="C6" s="206"/>
      <c r="D6" s="206"/>
      <c r="E6" s="206"/>
      <c r="F6" s="207"/>
      <c r="G6" s="205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7"/>
      <c r="AB6" s="205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7"/>
      <c r="AP6" s="205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7"/>
      <c r="BD6" s="205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5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7"/>
      <c r="CF6" s="183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5"/>
      <c r="CT6" s="183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5"/>
      <c r="DJ6" s="208" t="s">
        <v>2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10"/>
      <c r="DW6" s="208" t="s">
        <v>43</v>
      </c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/>
      <c r="EI6" s="210"/>
    </row>
    <row r="7" spans="1:139" s="7" customFormat="1" ht="12.75" x14ac:dyDescent="0.2">
      <c r="A7" s="211">
        <v>1</v>
      </c>
      <c r="B7" s="212"/>
      <c r="C7" s="212"/>
      <c r="D7" s="212"/>
      <c r="E7" s="212"/>
      <c r="F7" s="213"/>
      <c r="G7" s="211">
        <v>2</v>
      </c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3"/>
      <c r="AB7" s="211">
        <v>3</v>
      </c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3"/>
      <c r="AP7" s="211">
        <v>4</v>
      </c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3"/>
      <c r="BD7" s="211">
        <v>5</v>
      </c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1">
        <v>6</v>
      </c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3"/>
      <c r="CF7" s="211">
        <v>7</v>
      </c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3"/>
      <c r="CT7" s="211">
        <v>8</v>
      </c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3"/>
      <c r="DJ7" s="211">
        <v>9</v>
      </c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3"/>
      <c r="DW7" s="211">
        <v>10</v>
      </c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3"/>
    </row>
    <row r="8" spans="1:139" s="6" customFormat="1" ht="26.25" customHeight="1" x14ac:dyDescent="0.2">
      <c r="A8" s="251" t="s">
        <v>6</v>
      </c>
      <c r="B8" s="252"/>
      <c r="C8" s="252"/>
      <c r="D8" s="252"/>
      <c r="E8" s="252"/>
      <c r="F8" s="253"/>
      <c r="G8" s="198" t="s">
        <v>83</v>
      </c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49" t="s">
        <v>1</v>
      </c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1"/>
      <c r="AP8" s="149" t="s">
        <v>1</v>
      </c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1"/>
      <c r="BD8" s="149" t="s">
        <v>1</v>
      </c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42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4"/>
      <c r="CF8" s="142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4"/>
      <c r="CT8" s="142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4"/>
      <c r="DJ8" s="142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4"/>
      <c r="DW8" s="142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4"/>
    </row>
    <row r="9" spans="1:139" s="6" customFormat="1" ht="146.25" customHeight="1" x14ac:dyDescent="0.2">
      <c r="A9" s="251" t="s">
        <v>25</v>
      </c>
      <c r="B9" s="252"/>
      <c r="C9" s="252"/>
      <c r="D9" s="252"/>
      <c r="E9" s="252"/>
      <c r="F9" s="253"/>
      <c r="G9" s="198" t="s">
        <v>84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42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4"/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4"/>
      <c r="BD9" s="142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2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4"/>
      <c r="CF9" s="142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4"/>
      <c r="CT9" s="142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4"/>
      <c r="DJ9" s="142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4"/>
      <c r="DW9" s="142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4"/>
    </row>
    <row r="10" spans="1:139" s="6" customFormat="1" ht="33" customHeight="1" x14ac:dyDescent="0.2">
      <c r="A10" s="251" t="s">
        <v>26</v>
      </c>
      <c r="B10" s="252"/>
      <c r="C10" s="252"/>
      <c r="D10" s="252"/>
      <c r="E10" s="252"/>
      <c r="F10" s="253"/>
      <c r="G10" s="198" t="s">
        <v>85</v>
      </c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4"/>
      <c r="AB10" s="142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4"/>
      <c r="BD10" s="142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2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4"/>
      <c r="CF10" s="142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4"/>
      <c r="CT10" s="142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4"/>
      <c r="DJ10" s="142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4"/>
      <c r="DW10" s="142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4"/>
    </row>
    <row r="11" spans="1:139" s="6" customFormat="1" ht="16.5" customHeight="1" x14ac:dyDescent="0.2">
      <c r="A11" s="317" t="s">
        <v>16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4"/>
      <c r="BR11" s="142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4"/>
      <c r="CF11" s="142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4"/>
      <c r="CT11" s="142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4"/>
      <c r="DJ11" s="142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4"/>
      <c r="DW11" s="142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4"/>
    </row>
    <row r="12" spans="1:139" ht="59.25" customHeight="1" x14ac:dyDescent="0.25">
      <c r="A12" s="248" t="s">
        <v>246</v>
      </c>
      <c r="B12" s="249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49"/>
      <c r="BB12" s="249"/>
      <c r="BC12" s="249"/>
      <c r="BD12" s="249"/>
      <c r="BE12" s="249"/>
      <c r="BF12" s="249"/>
      <c r="BG12" s="249"/>
      <c r="BH12" s="249"/>
      <c r="BI12" s="249"/>
      <c r="BJ12" s="249"/>
      <c r="BK12" s="249"/>
      <c r="BL12" s="249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49"/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49"/>
      <c r="DJ12" s="249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49"/>
      <c r="DV12" s="249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</row>
  </sheetData>
  <mergeCells count="60"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W9:EI9"/>
    <mergeCell ref="DJ11:DV11"/>
    <mergeCell ref="DW11:EI11"/>
    <mergeCell ref="DJ10:DV10"/>
    <mergeCell ref="DW10:EI10"/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topLeftCell="A4" zoomScaleNormal="100" workbookViewId="0">
      <selection activeCell="CZ17" sqref="CZ17:DJ17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27" width="0.85546875" style="1"/>
    <col min="128" max="128" width="7" style="1" bestFit="1" customWidth="1"/>
    <col min="129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199" t="s">
        <v>3</v>
      </c>
      <c r="B5" s="200"/>
      <c r="C5" s="200"/>
      <c r="D5" s="200"/>
      <c r="E5" s="200"/>
      <c r="F5" s="201"/>
      <c r="G5" s="199" t="s">
        <v>23</v>
      </c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1"/>
      <c r="Z5" s="199" t="s">
        <v>89</v>
      </c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1"/>
      <c r="AM5" s="199" t="s">
        <v>90</v>
      </c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1"/>
      <c r="AZ5" s="199" t="s">
        <v>91</v>
      </c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199" t="s">
        <v>92</v>
      </c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1"/>
      <c r="BX5" s="208" t="s">
        <v>0</v>
      </c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09"/>
      <c r="DH5" s="209"/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09"/>
      <c r="DT5" s="210"/>
      <c r="DU5" s="42"/>
    </row>
    <row r="6" spans="1:125" s="3" customFormat="1" ht="85.7" customHeight="1" x14ac:dyDescent="0.2">
      <c r="A6" s="202"/>
      <c r="B6" s="203"/>
      <c r="C6" s="203"/>
      <c r="D6" s="203"/>
      <c r="E6" s="203"/>
      <c r="F6" s="204"/>
      <c r="G6" s="202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4"/>
      <c r="Z6" s="202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4"/>
      <c r="AM6" s="202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4"/>
      <c r="AZ6" s="202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2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4"/>
      <c r="BX6" s="216" t="s">
        <v>168</v>
      </c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2"/>
      <c r="CK6" s="216" t="s">
        <v>176</v>
      </c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2"/>
      <c r="CZ6" s="208" t="s">
        <v>18</v>
      </c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7"/>
      <c r="DU6" s="42"/>
    </row>
    <row r="7" spans="1:125" s="3" customFormat="1" ht="28.5" customHeight="1" x14ac:dyDescent="0.2">
      <c r="A7" s="205"/>
      <c r="B7" s="206"/>
      <c r="C7" s="206"/>
      <c r="D7" s="206"/>
      <c r="E7" s="206"/>
      <c r="F7" s="207"/>
      <c r="G7" s="205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7"/>
      <c r="Z7" s="205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7"/>
      <c r="AM7" s="205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7"/>
      <c r="AZ7" s="205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5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7"/>
      <c r="BX7" s="183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5"/>
      <c r="CK7" s="183"/>
      <c r="CL7" s="184"/>
      <c r="CM7" s="184"/>
      <c r="CN7" s="184"/>
      <c r="CO7" s="184"/>
      <c r="CP7" s="184"/>
      <c r="CQ7" s="184"/>
      <c r="CR7" s="184"/>
      <c r="CS7" s="184"/>
      <c r="CT7" s="184"/>
      <c r="CU7" s="184"/>
      <c r="CV7" s="184"/>
      <c r="CW7" s="184"/>
      <c r="CX7" s="184"/>
      <c r="CY7" s="185"/>
      <c r="CZ7" s="208" t="s">
        <v>2</v>
      </c>
      <c r="DA7" s="209"/>
      <c r="DB7" s="209"/>
      <c r="DC7" s="209"/>
      <c r="DD7" s="209"/>
      <c r="DE7" s="209"/>
      <c r="DF7" s="209"/>
      <c r="DG7" s="209"/>
      <c r="DH7" s="209"/>
      <c r="DI7" s="209"/>
      <c r="DJ7" s="210"/>
      <c r="DK7" s="208" t="s">
        <v>43</v>
      </c>
      <c r="DL7" s="209"/>
      <c r="DM7" s="209"/>
      <c r="DN7" s="209"/>
      <c r="DO7" s="209"/>
      <c r="DP7" s="209"/>
      <c r="DQ7" s="209"/>
      <c r="DR7" s="209"/>
      <c r="DS7" s="209"/>
      <c r="DT7" s="210"/>
      <c r="DU7" s="42"/>
    </row>
    <row r="8" spans="1:125" s="7" customFormat="1" ht="12.75" x14ac:dyDescent="0.2">
      <c r="A8" s="211">
        <v>1</v>
      </c>
      <c r="B8" s="212"/>
      <c r="C8" s="212"/>
      <c r="D8" s="212"/>
      <c r="E8" s="212"/>
      <c r="F8" s="213"/>
      <c r="G8" s="211">
        <v>2</v>
      </c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3"/>
      <c r="Z8" s="211">
        <v>3</v>
      </c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3"/>
      <c r="AM8" s="211">
        <v>4</v>
      </c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3"/>
      <c r="AZ8" s="211">
        <v>5</v>
      </c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1">
        <v>6</v>
      </c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3"/>
      <c r="BX8" s="211">
        <v>7</v>
      </c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2"/>
      <c r="CJ8" s="213"/>
      <c r="CK8" s="211">
        <v>8</v>
      </c>
      <c r="CL8" s="212"/>
      <c r="CM8" s="212"/>
      <c r="CN8" s="212"/>
      <c r="CO8" s="212"/>
      <c r="CP8" s="212"/>
      <c r="CQ8" s="212"/>
      <c r="CR8" s="212"/>
      <c r="CS8" s="212"/>
      <c r="CT8" s="212"/>
      <c r="CU8" s="212"/>
      <c r="CV8" s="212"/>
      <c r="CW8" s="212"/>
      <c r="CX8" s="212"/>
      <c r="CY8" s="213"/>
      <c r="CZ8" s="211">
        <v>9</v>
      </c>
      <c r="DA8" s="212"/>
      <c r="DB8" s="212"/>
      <c r="DC8" s="212"/>
      <c r="DD8" s="212"/>
      <c r="DE8" s="212"/>
      <c r="DF8" s="212"/>
      <c r="DG8" s="212"/>
      <c r="DH8" s="212"/>
      <c r="DI8" s="212"/>
      <c r="DJ8" s="213"/>
      <c r="DK8" s="211">
        <v>10</v>
      </c>
      <c r="DL8" s="212"/>
      <c r="DM8" s="212"/>
      <c r="DN8" s="212"/>
      <c r="DO8" s="212"/>
      <c r="DP8" s="212"/>
      <c r="DQ8" s="212"/>
      <c r="DR8" s="212"/>
      <c r="DS8" s="212"/>
      <c r="DT8" s="213"/>
      <c r="DU8" s="40"/>
    </row>
    <row r="9" spans="1:125" s="6" customFormat="1" ht="52.5" customHeight="1" x14ac:dyDescent="0.2">
      <c r="A9" s="145" t="s">
        <v>6</v>
      </c>
      <c r="B9" s="146"/>
      <c r="C9" s="146"/>
      <c r="D9" s="146"/>
      <c r="E9" s="146"/>
      <c r="F9" s="147"/>
      <c r="G9" s="198" t="s">
        <v>94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4"/>
      <c r="Z9" s="142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4"/>
      <c r="AM9" s="142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4"/>
      <c r="AZ9" s="142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2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4"/>
      <c r="BX9" s="142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4"/>
      <c r="CK9" s="142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4"/>
      <c r="CZ9" s="142"/>
      <c r="DA9" s="143"/>
      <c r="DB9" s="143"/>
      <c r="DC9" s="143"/>
      <c r="DD9" s="143"/>
      <c r="DE9" s="143"/>
      <c r="DF9" s="143"/>
      <c r="DG9" s="143"/>
      <c r="DH9" s="143"/>
      <c r="DI9" s="143"/>
      <c r="DJ9" s="144"/>
      <c r="DK9" s="142"/>
      <c r="DL9" s="143"/>
      <c r="DM9" s="143"/>
      <c r="DN9" s="143"/>
      <c r="DO9" s="143"/>
      <c r="DP9" s="143"/>
      <c r="DQ9" s="143"/>
      <c r="DR9" s="143"/>
      <c r="DS9" s="143"/>
      <c r="DT9" s="144"/>
      <c r="DU9" s="35"/>
    </row>
    <row r="10" spans="1:125" s="6" customFormat="1" ht="91.5" customHeight="1" x14ac:dyDescent="0.2">
      <c r="A10" s="145" t="s">
        <v>7</v>
      </c>
      <c r="B10" s="146"/>
      <c r="C10" s="146"/>
      <c r="D10" s="146"/>
      <c r="E10" s="146"/>
      <c r="F10" s="147"/>
      <c r="G10" s="198" t="s">
        <v>93</v>
      </c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4"/>
      <c r="Z10" s="142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4"/>
      <c r="AM10" s="142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4"/>
      <c r="AZ10" s="142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2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4"/>
      <c r="BX10" s="142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4"/>
      <c r="CK10" s="142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4"/>
      <c r="CZ10" s="142"/>
      <c r="DA10" s="143"/>
      <c r="DB10" s="143"/>
      <c r="DC10" s="143"/>
      <c r="DD10" s="143"/>
      <c r="DE10" s="143"/>
      <c r="DF10" s="143"/>
      <c r="DG10" s="143"/>
      <c r="DH10" s="143"/>
      <c r="DI10" s="143"/>
      <c r="DJ10" s="144"/>
      <c r="DK10" s="142"/>
      <c r="DL10" s="143"/>
      <c r="DM10" s="143"/>
      <c r="DN10" s="143"/>
      <c r="DO10" s="143"/>
      <c r="DP10" s="143"/>
      <c r="DQ10" s="143"/>
      <c r="DR10" s="143"/>
      <c r="DS10" s="143"/>
      <c r="DT10" s="144"/>
      <c r="DU10" s="35"/>
    </row>
    <row r="11" spans="1:125" s="6" customFormat="1" ht="26.25" customHeight="1" x14ac:dyDescent="0.2">
      <c r="A11" s="145" t="s">
        <v>8</v>
      </c>
      <c r="B11" s="146"/>
      <c r="C11" s="146"/>
      <c r="D11" s="146"/>
      <c r="E11" s="146"/>
      <c r="F11" s="147"/>
      <c r="G11" s="198" t="s">
        <v>95</v>
      </c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4"/>
      <c r="Z11" s="142">
        <v>5</v>
      </c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4"/>
      <c r="AM11" s="142">
        <v>12</v>
      </c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4"/>
      <c r="AZ11" s="142">
        <v>630</v>
      </c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33">
        <f>Z11*AM11*AZ11</f>
        <v>37800</v>
      </c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5"/>
      <c r="BX11" s="133">
        <f>BL11</f>
        <v>37800</v>
      </c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4"/>
      <c r="CK11" s="142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4"/>
      <c r="CZ11" s="13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4"/>
      <c r="DK11" s="142"/>
      <c r="DL11" s="143"/>
      <c r="DM11" s="143"/>
      <c r="DN11" s="143"/>
      <c r="DO11" s="143"/>
      <c r="DP11" s="143"/>
      <c r="DQ11" s="143"/>
      <c r="DR11" s="143"/>
      <c r="DS11" s="143"/>
      <c r="DT11" s="144"/>
      <c r="DU11" s="35">
        <v>37800</v>
      </c>
    </row>
    <row r="12" spans="1:125" s="6" customFormat="1" ht="44.25" customHeight="1" x14ac:dyDescent="0.2">
      <c r="A12" s="145" t="s">
        <v>8</v>
      </c>
      <c r="B12" s="146"/>
      <c r="C12" s="146"/>
      <c r="D12" s="146"/>
      <c r="E12" s="146"/>
      <c r="F12" s="147"/>
      <c r="G12" s="198" t="s">
        <v>300</v>
      </c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4"/>
      <c r="Z12" s="142">
        <v>7</v>
      </c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4"/>
      <c r="AM12" s="142">
        <v>1</v>
      </c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4"/>
      <c r="AZ12" s="319">
        <f>BL12/Z12</f>
        <v>751.56571428571431</v>
      </c>
      <c r="BA12" s="320"/>
      <c r="BB12" s="320"/>
      <c r="BC12" s="320"/>
      <c r="BD12" s="320"/>
      <c r="BE12" s="320"/>
      <c r="BF12" s="320"/>
      <c r="BG12" s="320"/>
      <c r="BH12" s="320"/>
      <c r="BI12" s="320"/>
      <c r="BJ12" s="320"/>
      <c r="BK12" s="320"/>
      <c r="BL12" s="133">
        <v>5260.96</v>
      </c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5"/>
      <c r="BX12" s="133">
        <f>BL12</f>
        <v>5260.96</v>
      </c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4"/>
      <c r="CK12" s="142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4"/>
      <c r="CZ12" s="13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4"/>
      <c r="DK12" s="142"/>
      <c r="DL12" s="143"/>
      <c r="DM12" s="143"/>
      <c r="DN12" s="143"/>
      <c r="DO12" s="143"/>
      <c r="DP12" s="143"/>
      <c r="DQ12" s="143"/>
      <c r="DR12" s="143"/>
      <c r="DS12" s="143"/>
      <c r="DT12" s="144"/>
      <c r="DU12" s="35">
        <v>5290.96</v>
      </c>
    </row>
    <row r="13" spans="1:125" s="6" customFormat="1" ht="78.75" customHeight="1" x14ac:dyDescent="0.2">
      <c r="A13" s="145" t="s">
        <v>9</v>
      </c>
      <c r="B13" s="146"/>
      <c r="C13" s="146"/>
      <c r="D13" s="146"/>
      <c r="E13" s="146"/>
      <c r="F13" s="147"/>
      <c r="G13" s="198" t="s">
        <v>96</v>
      </c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4"/>
      <c r="Z13" s="142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4"/>
      <c r="AM13" s="142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4"/>
      <c r="AZ13" s="142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2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4"/>
      <c r="BX13" s="142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4"/>
      <c r="CK13" s="142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4"/>
      <c r="CZ13" s="142"/>
      <c r="DA13" s="143"/>
      <c r="DB13" s="143"/>
      <c r="DC13" s="143"/>
      <c r="DD13" s="143"/>
      <c r="DE13" s="143"/>
      <c r="DF13" s="143"/>
      <c r="DG13" s="143"/>
      <c r="DH13" s="143"/>
      <c r="DI13" s="143"/>
      <c r="DJ13" s="144"/>
      <c r="DK13" s="142"/>
      <c r="DL13" s="143"/>
      <c r="DM13" s="143"/>
      <c r="DN13" s="143"/>
      <c r="DO13" s="143"/>
      <c r="DP13" s="143"/>
      <c r="DQ13" s="143"/>
      <c r="DR13" s="143"/>
      <c r="DS13" s="143"/>
      <c r="DT13" s="144"/>
      <c r="DU13" s="35">
        <f>SUM(DU11:DU12)</f>
        <v>43090.96</v>
      </c>
    </row>
    <row r="14" spans="1:125" s="6" customFormat="1" ht="80.25" customHeight="1" x14ac:dyDescent="0.2">
      <c r="A14" s="145" t="s">
        <v>10</v>
      </c>
      <c r="B14" s="146"/>
      <c r="C14" s="146"/>
      <c r="D14" s="146"/>
      <c r="E14" s="146"/>
      <c r="F14" s="147"/>
      <c r="G14" s="198" t="s">
        <v>97</v>
      </c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4"/>
      <c r="Z14" s="142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4"/>
      <c r="AM14" s="142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4"/>
      <c r="AZ14" s="142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2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4"/>
      <c r="BX14" s="142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4"/>
      <c r="CK14" s="142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4"/>
      <c r="CZ14" s="142"/>
      <c r="DA14" s="143"/>
      <c r="DB14" s="143"/>
      <c r="DC14" s="143"/>
      <c r="DD14" s="143"/>
      <c r="DE14" s="143"/>
      <c r="DF14" s="143"/>
      <c r="DG14" s="143"/>
      <c r="DH14" s="143"/>
      <c r="DI14" s="143"/>
      <c r="DJ14" s="144"/>
      <c r="DK14" s="142"/>
      <c r="DL14" s="143"/>
      <c r="DM14" s="143"/>
      <c r="DN14" s="143"/>
      <c r="DO14" s="143"/>
      <c r="DP14" s="143"/>
      <c r="DQ14" s="143"/>
      <c r="DR14" s="143"/>
      <c r="DS14" s="143"/>
      <c r="DT14" s="144"/>
      <c r="DU14" s="35"/>
    </row>
    <row r="15" spans="1:125" s="6" customFormat="1" ht="52.5" customHeight="1" x14ac:dyDescent="0.2">
      <c r="A15" s="145" t="s">
        <v>13</v>
      </c>
      <c r="B15" s="146"/>
      <c r="C15" s="146"/>
      <c r="D15" s="146"/>
      <c r="E15" s="146"/>
      <c r="F15" s="147"/>
      <c r="G15" s="198" t="s">
        <v>98</v>
      </c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4"/>
      <c r="Z15" s="142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4"/>
      <c r="AM15" s="142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4"/>
      <c r="AZ15" s="142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2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4"/>
      <c r="BX15" s="142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4"/>
      <c r="CK15" s="142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4"/>
      <c r="CZ15" s="142"/>
      <c r="DA15" s="143"/>
      <c r="DB15" s="143"/>
      <c r="DC15" s="143"/>
      <c r="DD15" s="143"/>
      <c r="DE15" s="143"/>
      <c r="DF15" s="143"/>
      <c r="DG15" s="143"/>
      <c r="DH15" s="143"/>
      <c r="DI15" s="143"/>
      <c r="DJ15" s="144"/>
      <c r="DK15" s="142"/>
      <c r="DL15" s="143"/>
      <c r="DM15" s="143"/>
      <c r="DN15" s="143"/>
      <c r="DO15" s="143"/>
      <c r="DP15" s="143"/>
      <c r="DQ15" s="143"/>
      <c r="DR15" s="143"/>
      <c r="DS15" s="143"/>
      <c r="DT15" s="144"/>
      <c r="DU15" s="35"/>
    </row>
    <row r="16" spans="1:125" s="6" customFormat="1" ht="26.25" customHeight="1" x14ac:dyDescent="0.2">
      <c r="A16" s="145" t="s">
        <v>99</v>
      </c>
      <c r="B16" s="146"/>
      <c r="C16" s="146"/>
      <c r="D16" s="146"/>
      <c r="E16" s="146"/>
      <c r="F16" s="147"/>
      <c r="G16" s="198" t="s">
        <v>260</v>
      </c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4"/>
      <c r="Z16" s="142">
        <v>1</v>
      </c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42">
        <v>8</v>
      </c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4"/>
      <c r="AZ16" s="142">
        <f>BL16/8</f>
        <v>7775</v>
      </c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2">
        <v>62200</v>
      </c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4"/>
      <c r="BX16" s="142">
        <f>BL16</f>
        <v>62200</v>
      </c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4"/>
      <c r="CK16" s="142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4"/>
      <c r="CZ16" s="142"/>
      <c r="DA16" s="143"/>
      <c r="DB16" s="143"/>
      <c r="DC16" s="143"/>
      <c r="DD16" s="143"/>
      <c r="DE16" s="143"/>
      <c r="DF16" s="143"/>
      <c r="DG16" s="143"/>
      <c r="DH16" s="143"/>
      <c r="DI16" s="143"/>
      <c r="DJ16" s="144"/>
      <c r="DK16" s="142"/>
      <c r="DL16" s="143"/>
      <c r="DM16" s="143"/>
      <c r="DN16" s="143"/>
      <c r="DO16" s="143"/>
      <c r="DP16" s="143"/>
      <c r="DQ16" s="143"/>
      <c r="DR16" s="143"/>
      <c r="DS16" s="143"/>
      <c r="DT16" s="144"/>
      <c r="DU16" s="35"/>
    </row>
    <row r="17" spans="1:125" s="6" customFormat="1" ht="66.75" customHeight="1" x14ac:dyDescent="0.2">
      <c r="A17" s="145" t="s">
        <v>100</v>
      </c>
      <c r="B17" s="146"/>
      <c r="C17" s="146"/>
      <c r="D17" s="146"/>
      <c r="E17" s="146"/>
      <c r="F17" s="147"/>
      <c r="G17" s="198" t="s">
        <v>101</v>
      </c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4"/>
      <c r="Z17" s="142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4"/>
      <c r="AM17" s="142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4"/>
      <c r="AZ17" s="142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2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4"/>
      <c r="BX17" s="142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4"/>
      <c r="CK17" s="142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4"/>
      <c r="CZ17" s="142"/>
      <c r="DA17" s="143"/>
      <c r="DB17" s="143"/>
      <c r="DC17" s="143"/>
      <c r="DD17" s="143"/>
      <c r="DE17" s="143"/>
      <c r="DF17" s="143"/>
      <c r="DG17" s="143"/>
      <c r="DH17" s="143"/>
      <c r="DI17" s="143"/>
      <c r="DJ17" s="144"/>
      <c r="DK17" s="142"/>
      <c r="DL17" s="143"/>
      <c r="DM17" s="143"/>
      <c r="DN17" s="143"/>
      <c r="DO17" s="143"/>
      <c r="DP17" s="143"/>
      <c r="DQ17" s="143"/>
      <c r="DR17" s="143"/>
      <c r="DS17" s="143"/>
      <c r="DT17" s="144"/>
      <c r="DU17" s="35"/>
    </row>
    <row r="18" spans="1:125" s="6" customFormat="1" ht="39" customHeight="1" x14ac:dyDescent="0.2">
      <c r="A18" s="195"/>
      <c r="B18" s="196"/>
      <c r="C18" s="196"/>
      <c r="D18" s="196"/>
      <c r="E18" s="196"/>
      <c r="F18" s="197"/>
      <c r="G18" s="198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4"/>
      <c r="Z18" s="142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4"/>
      <c r="AM18" s="142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4"/>
      <c r="AZ18" s="142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2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4"/>
      <c r="BX18" s="142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4"/>
      <c r="CK18" s="142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4"/>
      <c r="CZ18" s="142"/>
      <c r="DA18" s="143"/>
      <c r="DB18" s="143"/>
      <c r="DC18" s="143"/>
      <c r="DD18" s="143"/>
      <c r="DE18" s="143"/>
      <c r="DF18" s="143"/>
      <c r="DG18" s="143"/>
      <c r="DH18" s="143"/>
      <c r="DI18" s="143"/>
      <c r="DJ18" s="144"/>
      <c r="DK18" s="142"/>
      <c r="DL18" s="143"/>
      <c r="DM18" s="143"/>
      <c r="DN18" s="143"/>
      <c r="DO18" s="143"/>
      <c r="DP18" s="143"/>
      <c r="DQ18" s="143"/>
      <c r="DR18" s="143"/>
      <c r="DS18" s="143"/>
      <c r="DT18" s="144"/>
      <c r="DU18" s="35"/>
    </row>
    <row r="19" spans="1:125" s="6" customFormat="1" ht="16.5" customHeight="1" x14ac:dyDescent="0.2">
      <c r="A19" s="192" t="s">
        <v>16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5"/>
      <c r="BL19" s="133">
        <f>BL12+BL11+BL16</f>
        <v>105260.95999999999</v>
      </c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4"/>
      <c r="BX19" s="133">
        <f>BX11+BX12+BX16</f>
        <v>105260.95999999999</v>
      </c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4"/>
      <c r="CK19" s="142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4"/>
      <c r="CZ19" s="13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4"/>
      <c r="DK19" s="142"/>
      <c r="DL19" s="143"/>
      <c r="DM19" s="143"/>
      <c r="DN19" s="143"/>
      <c r="DO19" s="143"/>
      <c r="DP19" s="143"/>
      <c r="DQ19" s="143"/>
      <c r="DR19" s="143"/>
      <c r="DS19" s="143"/>
      <c r="DT19" s="144"/>
      <c r="DU19" s="35"/>
    </row>
  </sheetData>
  <mergeCells count="128"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AW20" sqref="AW20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199" t="s">
        <v>3</v>
      </c>
      <c r="B4" s="200"/>
      <c r="C4" s="200"/>
      <c r="D4" s="200"/>
      <c r="E4" s="200"/>
      <c r="F4" s="201"/>
      <c r="G4" s="199" t="s">
        <v>23</v>
      </c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1"/>
      <c r="AB4" s="199" t="s">
        <v>103</v>
      </c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1"/>
      <c r="AP4" s="199" t="s">
        <v>104</v>
      </c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199" t="s">
        <v>105</v>
      </c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1"/>
      <c r="BR4" s="208" t="s">
        <v>0</v>
      </c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7"/>
    </row>
    <row r="5" spans="1:125" s="3" customFormat="1" ht="68.25" customHeight="1" x14ac:dyDescent="0.2">
      <c r="A5" s="202"/>
      <c r="B5" s="203"/>
      <c r="C5" s="203"/>
      <c r="D5" s="203"/>
      <c r="E5" s="203"/>
      <c r="F5" s="204"/>
      <c r="G5" s="202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4"/>
      <c r="AB5" s="202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4"/>
      <c r="AP5" s="202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2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4"/>
      <c r="BR5" s="216" t="s">
        <v>168</v>
      </c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2"/>
      <c r="CF5" s="216" t="s">
        <v>176</v>
      </c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2"/>
      <c r="CV5" s="259" t="s">
        <v>18</v>
      </c>
      <c r="CW5" s="259"/>
      <c r="CX5" s="259"/>
      <c r="CY5" s="259"/>
      <c r="CZ5" s="259"/>
      <c r="DA5" s="259"/>
      <c r="DB5" s="259"/>
      <c r="DC5" s="259"/>
      <c r="DD5" s="259"/>
      <c r="DE5" s="259"/>
      <c r="DF5" s="259"/>
      <c r="DG5" s="259"/>
      <c r="DH5" s="259"/>
      <c r="DI5" s="259"/>
      <c r="DJ5" s="259"/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60"/>
    </row>
    <row r="6" spans="1:125" s="3" customFormat="1" ht="30.75" customHeight="1" x14ac:dyDescent="0.2">
      <c r="A6" s="205"/>
      <c r="B6" s="206"/>
      <c r="C6" s="206"/>
      <c r="D6" s="206"/>
      <c r="E6" s="206"/>
      <c r="F6" s="207"/>
      <c r="G6" s="205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7"/>
      <c r="AB6" s="205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7"/>
      <c r="AP6" s="205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5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7"/>
      <c r="BR6" s="183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5"/>
      <c r="CF6" s="183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5"/>
      <c r="CV6" s="208" t="s">
        <v>2</v>
      </c>
      <c r="CW6" s="209"/>
      <c r="CX6" s="209"/>
      <c r="CY6" s="209"/>
      <c r="CZ6" s="209"/>
      <c r="DA6" s="209"/>
      <c r="DB6" s="209"/>
      <c r="DC6" s="209"/>
      <c r="DD6" s="209"/>
      <c r="DE6" s="209"/>
      <c r="DF6" s="209"/>
      <c r="DG6" s="209"/>
      <c r="DH6" s="210"/>
      <c r="DI6" s="208" t="s">
        <v>43</v>
      </c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10"/>
    </row>
    <row r="7" spans="1:125" s="7" customFormat="1" ht="12.75" x14ac:dyDescent="0.2">
      <c r="A7" s="211">
        <v>1</v>
      </c>
      <c r="B7" s="212"/>
      <c r="C7" s="212"/>
      <c r="D7" s="212"/>
      <c r="E7" s="212"/>
      <c r="F7" s="213"/>
      <c r="G7" s="211">
        <v>2</v>
      </c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3"/>
      <c r="AB7" s="211">
        <v>3</v>
      </c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3"/>
      <c r="AP7" s="211">
        <v>4</v>
      </c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1">
        <v>5</v>
      </c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3"/>
      <c r="BR7" s="211">
        <v>6</v>
      </c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3"/>
      <c r="CF7" s="211">
        <v>7</v>
      </c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3"/>
      <c r="CV7" s="211">
        <v>8</v>
      </c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3"/>
      <c r="DI7" s="211">
        <v>9</v>
      </c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3"/>
    </row>
    <row r="8" spans="1:125" s="6" customFormat="1" ht="40.700000000000003" customHeight="1" x14ac:dyDescent="0.2">
      <c r="A8" s="251" t="s">
        <v>6</v>
      </c>
      <c r="B8" s="252"/>
      <c r="C8" s="252"/>
      <c r="D8" s="252"/>
      <c r="E8" s="252"/>
      <c r="F8" s="253"/>
      <c r="G8" s="198" t="s">
        <v>106</v>
      </c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42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4"/>
      <c r="AP8" s="142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2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4"/>
      <c r="BR8" s="142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4"/>
      <c r="CF8" s="142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4"/>
      <c r="CV8" s="142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4"/>
      <c r="DI8" s="142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4"/>
    </row>
    <row r="9" spans="1:125" s="6" customFormat="1" ht="66.75" customHeight="1" x14ac:dyDescent="0.2">
      <c r="A9" s="251" t="s">
        <v>7</v>
      </c>
      <c r="B9" s="252"/>
      <c r="C9" s="252"/>
      <c r="D9" s="252"/>
      <c r="E9" s="252"/>
      <c r="F9" s="253"/>
      <c r="G9" s="198" t="s">
        <v>107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42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4"/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2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4"/>
      <c r="BR9" s="142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4"/>
      <c r="CF9" s="142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4"/>
      <c r="CV9" s="142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4"/>
      <c r="DI9" s="142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4"/>
    </row>
    <row r="10" spans="1:125" s="6" customFormat="1" ht="16.5" customHeight="1" x14ac:dyDescent="0.2">
      <c r="A10" s="254"/>
      <c r="B10" s="255"/>
      <c r="C10" s="255"/>
      <c r="D10" s="255"/>
      <c r="E10" s="255"/>
      <c r="F10" s="256"/>
      <c r="G10" s="198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4"/>
      <c r="AB10" s="142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2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4"/>
      <c r="BR10" s="142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4"/>
      <c r="CF10" s="142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4"/>
      <c r="CV10" s="142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4"/>
      <c r="DI10" s="142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4"/>
    </row>
    <row r="11" spans="1:125" s="6" customFormat="1" ht="16.5" customHeight="1" x14ac:dyDescent="0.2">
      <c r="A11" s="250" t="s">
        <v>16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4"/>
      <c r="BD11" s="142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4"/>
      <c r="BR11" s="142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4"/>
      <c r="CF11" s="142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4"/>
      <c r="CV11" s="142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4"/>
      <c r="DI11" s="142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4"/>
    </row>
  </sheetData>
  <mergeCells count="53"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P10:BC10"/>
    <mergeCell ref="AP9:BC9"/>
    <mergeCell ref="A9:F9"/>
    <mergeCell ref="G9:AA9"/>
    <mergeCell ref="G10:AA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D13"/>
  <sheetViews>
    <sheetView view="pageBreakPreview" topLeftCell="A4" zoomScaleNormal="100" workbookViewId="0">
      <selection activeCell="AU9" sqref="AU9:BG9"/>
    </sheetView>
  </sheetViews>
  <sheetFormatPr defaultColWidth="0.85546875" defaultRowHeight="15" x14ac:dyDescent="0.25"/>
  <cols>
    <col min="1" max="133" width="0.85546875" style="1"/>
    <col min="134" max="134" width="13" style="1" hidden="1" customWidth="1"/>
    <col min="135" max="16384" width="0.85546875" style="1"/>
  </cols>
  <sheetData>
    <row r="1" spans="1:134" s="5" customFormat="1" ht="3" customHeight="1" x14ac:dyDescent="0.25"/>
    <row r="2" spans="1:134" s="5" customFormat="1" x14ac:dyDescent="0.25">
      <c r="A2" s="5" t="s">
        <v>108</v>
      </c>
    </row>
    <row r="3" spans="1:134" s="5" customFormat="1" ht="12.75" customHeight="1" x14ac:dyDescent="0.25"/>
    <row r="4" spans="1:134" s="3" customFormat="1" ht="11.25" customHeight="1" x14ac:dyDescent="0.2">
      <c r="A4" s="199" t="s">
        <v>3</v>
      </c>
      <c r="B4" s="200"/>
      <c r="C4" s="200"/>
      <c r="D4" s="200"/>
      <c r="E4" s="200"/>
      <c r="F4" s="201"/>
      <c r="G4" s="199" t="s">
        <v>45</v>
      </c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1"/>
      <c r="Y4" s="199" t="s">
        <v>247</v>
      </c>
      <c r="Z4" s="200"/>
      <c r="AA4" s="200"/>
      <c r="AB4" s="200"/>
      <c r="AC4" s="200"/>
      <c r="AD4" s="200"/>
      <c r="AE4" s="200"/>
      <c r="AF4" s="200"/>
      <c r="AG4" s="200"/>
      <c r="AH4" s="200"/>
      <c r="AI4" s="201"/>
      <c r="AJ4" s="199" t="s">
        <v>109</v>
      </c>
      <c r="AK4" s="200"/>
      <c r="AL4" s="200"/>
      <c r="AM4" s="200"/>
      <c r="AN4" s="200"/>
      <c r="AO4" s="200"/>
      <c r="AP4" s="200"/>
      <c r="AQ4" s="200"/>
      <c r="AR4" s="200"/>
      <c r="AS4" s="200"/>
      <c r="AT4" s="201"/>
      <c r="AU4" s="199" t="s">
        <v>110</v>
      </c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1"/>
      <c r="BH4" s="199" t="s">
        <v>111</v>
      </c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199" t="s">
        <v>248</v>
      </c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1"/>
      <c r="CF4" s="208" t="s">
        <v>0</v>
      </c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7"/>
    </row>
    <row r="5" spans="1:134" s="3" customFormat="1" ht="84" customHeight="1" x14ac:dyDescent="0.2">
      <c r="A5" s="202"/>
      <c r="B5" s="203"/>
      <c r="C5" s="203"/>
      <c r="D5" s="203"/>
      <c r="E5" s="203"/>
      <c r="F5" s="204"/>
      <c r="G5" s="202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4"/>
      <c r="Y5" s="202"/>
      <c r="Z5" s="203"/>
      <c r="AA5" s="203"/>
      <c r="AB5" s="203"/>
      <c r="AC5" s="203"/>
      <c r="AD5" s="203"/>
      <c r="AE5" s="203"/>
      <c r="AF5" s="203"/>
      <c r="AG5" s="203"/>
      <c r="AH5" s="203"/>
      <c r="AI5" s="204"/>
      <c r="AJ5" s="202"/>
      <c r="AK5" s="203"/>
      <c r="AL5" s="203"/>
      <c r="AM5" s="203"/>
      <c r="AN5" s="203"/>
      <c r="AO5" s="203"/>
      <c r="AP5" s="203"/>
      <c r="AQ5" s="203"/>
      <c r="AR5" s="203"/>
      <c r="AS5" s="203"/>
      <c r="AT5" s="204"/>
      <c r="AU5" s="202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4"/>
      <c r="BH5" s="202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2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4"/>
      <c r="CF5" s="326" t="s">
        <v>167</v>
      </c>
      <c r="CG5" s="327"/>
      <c r="CH5" s="327"/>
      <c r="CI5" s="327"/>
      <c r="CJ5" s="327"/>
      <c r="CK5" s="327"/>
      <c r="CL5" s="327"/>
      <c r="CM5" s="327"/>
      <c r="CN5" s="327"/>
      <c r="CO5" s="327"/>
      <c r="CP5" s="327"/>
      <c r="CQ5" s="327"/>
      <c r="CR5" s="328"/>
      <c r="CS5" s="326" t="s">
        <v>176</v>
      </c>
      <c r="CT5" s="327"/>
      <c r="CU5" s="327"/>
      <c r="CV5" s="327"/>
      <c r="CW5" s="327"/>
      <c r="CX5" s="327"/>
      <c r="CY5" s="327"/>
      <c r="CZ5" s="327"/>
      <c r="DA5" s="327"/>
      <c r="DB5" s="327"/>
      <c r="DC5" s="327"/>
      <c r="DD5" s="327"/>
      <c r="DE5" s="327"/>
      <c r="DF5" s="327"/>
      <c r="DG5" s="328"/>
      <c r="DH5" s="301" t="s">
        <v>18</v>
      </c>
      <c r="DI5" s="302"/>
      <c r="DJ5" s="302"/>
      <c r="DK5" s="302"/>
      <c r="DL5" s="302"/>
      <c r="DM5" s="302"/>
      <c r="DN5" s="302"/>
      <c r="DO5" s="302"/>
      <c r="DP5" s="302"/>
      <c r="DQ5" s="302"/>
      <c r="DR5" s="302"/>
      <c r="DS5" s="302"/>
      <c r="DT5" s="302"/>
      <c r="DU5" s="302"/>
      <c r="DV5" s="302"/>
      <c r="DW5" s="302"/>
      <c r="DX5" s="302"/>
      <c r="DY5" s="302"/>
      <c r="DZ5" s="302"/>
      <c r="EA5" s="302"/>
      <c r="EB5" s="303"/>
    </row>
    <row r="6" spans="1:134" s="3" customFormat="1" ht="26.25" customHeight="1" x14ac:dyDescent="0.2">
      <c r="A6" s="205"/>
      <c r="B6" s="206"/>
      <c r="C6" s="206"/>
      <c r="D6" s="206"/>
      <c r="E6" s="206"/>
      <c r="F6" s="207"/>
      <c r="G6" s="205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7"/>
      <c r="Y6" s="205"/>
      <c r="Z6" s="206"/>
      <c r="AA6" s="206"/>
      <c r="AB6" s="206"/>
      <c r="AC6" s="206"/>
      <c r="AD6" s="206"/>
      <c r="AE6" s="206"/>
      <c r="AF6" s="206"/>
      <c r="AG6" s="206"/>
      <c r="AH6" s="206"/>
      <c r="AI6" s="207"/>
      <c r="AJ6" s="205"/>
      <c r="AK6" s="206"/>
      <c r="AL6" s="206"/>
      <c r="AM6" s="206"/>
      <c r="AN6" s="206"/>
      <c r="AO6" s="206"/>
      <c r="AP6" s="206"/>
      <c r="AQ6" s="206"/>
      <c r="AR6" s="206"/>
      <c r="AS6" s="206"/>
      <c r="AT6" s="207"/>
      <c r="AU6" s="205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7"/>
      <c r="BH6" s="205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5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7"/>
      <c r="CF6" s="183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5"/>
      <c r="CS6" s="183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5"/>
      <c r="DH6" s="208" t="s">
        <v>2</v>
      </c>
      <c r="DI6" s="209"/>
      <c r="DJ6" s="209"/>
      <c r="DK6" s="209"/>
      <c r="DL6" s="209"/>
      <c r="DM6" s="209"/>
      <c r="DN6" s="209"/>
      <c r="DO6" s="209"/>
      <c r="DP6" s="209"/>
      <c r="DQ6" s="209"/>
      <c r="DR6" s="210"/>
      <c r="DS6" s="208" t="s">
        <v>19</v>
      </c>
      <c r="DT6" s="209"/>
      <c r="DU6" s="209"/>
      <c r="DV6" s="209"/>
      <c r="DW6" s="209"/>
      <c r="DX6" s="209"/>
      <c r="DY6" s="209"/>
      <c r="DZ6" s="209"/>
      <c r="EA6" s="209"/>
      <c r="EB6" s="210"/>
    </row>
    <row r="7" spans="1:134" s="7" customFormat="1" ht="12.75" x14ac:dyDescent="0.2">
      <c r="A7" s="211">
        <v>1</v>
      </c>
      <c r="B7" s="212"/>
      <c r="C7" s="212"/>
      <c r="D7" s="212"/>
      <c r="E7" s="212"/>
      <c r="F7" s="213"/>
      <c r="G7" s="211">
        <v>2</v>
      </c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3"/>
      <c r="Y7" s="211">
        <v>3</v>
      </c>
      <c r="Z7" s="212"/>
      <c r="AA7" s="212"/>
      <c r="AB7" s="212"/>
      <c r="AC7" s="212"/>
      <c r="AD7" s="212"/>
      <c r="AE7" s="212"/>
      <c r="AF7" s="212"/>
      <c r="AG7" s="212"/>
      <c r="AH7" s="212"/>
      <c r="AI7" s="213"/>
      <c r="AJ7" s="211">
        <v>4</v>
      </c>
      <c r="AK7" s="212"/>
      <c r="AL7" s="212"/>
      <c r="AM7" s="212"/>
      <c r="AN7" s="212"/>
      <c r="AO7" s="212"/>
      <c r="AP7" s="212"/>
      <c r="AQ7" s="212"/>
      <c r="AR7" s="212"/>
      <c r="AS7" s="212"/>
      <c r="AT7" s="213"/>
      <c r="AU7" s="211">
        <v>5</v>
      </c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3"/>
      <c r="BH7" s="211">
        <v>6</v>
      </c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1">
        <v>7</v>
      </c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3"/>
      <c r="CF7" s="321">
        <v>8</v>
      </c>
      <c r="CG7" s="322"/>
      <c r="CH7" s="322"/>
      <c r="CI7" s="322"/>
      <c r="CJ7" s="322"/>
      <c r="CK7" s="322"/>
      <c r="CL7" s="322"/>
      <c r="CM7" s="322"/>
      <c r="CN7" s="322"/>
      <c r="CO7" s="322"/>
      <c r="CP7" s="322"/>
      <c r="CQ7" s="322"/>
      <c r="CR7" s="323"/>
      <c r="CS7" s="321">
        <v>9</v>
      </c>
      <c r="CT7" s="322"/>
      <c r="CU7" s="322"/>
      <c r="CV7" s="322"/>
      <c r="CW7" s="322"/>
      <c r="CX7" s="322"/>
      <c r="CY7" s="322"/>
      <c r="CZ7" s="322"/>
      <c r="DA7" s="322"/>
      <c r="DB7" s="322"/>
      <c r="DC7" s="322"/>
      <c r="DD7" s="322"/>
      <c r="DE7" s="322"/>
      <c r="DF7" s="322"/>
      <c r="DG7" s="323"/>
      <c r="DH7" s="321">
        <v>10</v>
      </c>
      <c r="DI7" s="322"/>
      <c r="DJ7" s="322"/>
      <c r="DK7" s="322"/>
      <c r="DL7" s="322"/>
      <c r="DM7" s="322"/>
      <c r="DN7" s="322"/>
      <c r="DO7" s="322"/>
      <c r="DP7" s="322"/>
      <c r="DQ7" s="322"/>
      <c r="DR7" s="323"/>
      <c r="DS7" s="321">
        <v>11</v>
      </c>
      <c r="DT7" s="322"/>
      <c r="DU7" s="322"/>
      <c r="DV7" s="322"/>
      <c r="DW7" s="322"/>
      <c r="DX7" s="322"/>
      <c r="DY7" s="322"/>
      <c r="DZ7" s="322"/>
      <c r="EA7" s="322"/>
      <c r="EB7" s="323"/>
    </row>
    <row r="8" spans="1:134" s="6" customFormat="1" ht="63" customHeight="1" x14ac:dyDescent="0.2">
      <c r="A8" s="145" t="s">
        <v>6</v>
      </c>
      <c r="B8" s="146"/>
      <c r="C8" s="146"/>
      <c r="D8" s="146"/>
      <c r="E8" s="146"/>
      <c r="F8" s="147"/>
      <c r="G8" s="198" t="s">
        <v>301</v>
      </c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4"/>
      <c r="Y8" s="149">
        <v>247</v>
      </c>
      <c r="Z8" s="150"/>
      <c r="AA8" s="150"/>
      <c r="AB8" s="150"/>
      <c r="AC8" s="150"/>
      <c r="AD8" s="150"/>
      <c r="AE8" s="150"/>
      <c r="AF8" s="150"/>
      <c r="AG8" s="150"/>
      <c r="AH8" s="150"/>
      <c r="AI8" s="151"/>
      <c r="AJ8" s="149" t="s">
        <v>281</v>
      </c>
      <c r="AK8" s="150"/>
      <c r="AL8" s="150"/>
      <c r="AM8" s="150"/>
      <c r="AN8" s="150"/>
      <c r="AO8" s="150"/>
      <c r="AP8" s="150"/>
      <c r="AQ8" s="150"/>
      <c r="AR8" s="150"/>
      <c r="AS8" s="150"/>
      <c r="AT8" s="151"/>
      <c r="AU8" s="294">
        <v>309242</v>
      </c>
      <c r="AV8" s="324"/>
      <c r="AW8" s="324"/>
      <c r="AX8" s="324"/>
      <c r="AY8" s="324"/>
      <c r="AZ8" s="324"/>
      <c r="BA8" s="324"/>
      <c r="BB8" s="324"/>
      <c r="BC8" s="324"/>
      <c r="BD8" s="324"/>
      <c r="BE8" s="324"/>
      <c r="BF8" s="324"/>
      <c r="BG8" s="325"/>
      <c r="BH8" s="276">
        <v>8</v>
      </c>
      <c r="BI8" s="312"/>
      <c r="BJ8" s="312"/>
      <c r="BK8" s="312"/>
      <c r="BL8" s="312"/>
      <c r="BM8" s="312"/>
      <c r="BN8" s="312"/>
      <c r="BO8" s="312"/>
      <c r="BP8" s="312"/>
      <c r="BQ8" s="312"/>
      <c r="BR8" s="312"/>
      <c r="BS8" s="276">
        <f>AU8*BH8</f>
        <v>2473936</v>
      </c>
      <c r="BT8" s="312"/>
      <c r="BU8" s="312"/>
      <c r="BV8" s="312"/>
      <c r="BW8" s="312"/>
      <c r="BX8" s="312"/>
      <c r="BY8" s="312"/>
      <c r="BZ8" s="312"/>
      <c r="CA8" s="312"/>
      <c r="CB8" s="312"/>
      <c r="CC8" s="312"/>
      <c r="CD8" s="312"/>
      <c r="CE8" s="313"/>
      <c r="CF8" s="133">
        <f>BS8</f>
        <v>2473936</v>
      </c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5"/>
      <c r="CS8" s="142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4"/>
      <c r="DH8" s="142"/>
      <c r="DI8" s="143"/>
      <c r="DJ8" s="143"/>
      <c r="DK8" s="143"/>
      <c r="DL8" s="143"/>
      <c r="DM8" s="143"/>
      <c r="DN8" s="143"/>
      <c r="DO8" s="143"/>
      <c r="DP8" s="143"/>
      <c r="DQ8" s="143"/>
      <c r="DR8" s="144"/>
      <c r="DS8" s="142"/>
      <c r="DT8" s="143"/>
      <c r="DU8" s="143"/>
      <c r="DV8" s="143"/>
      <c r="DW8" s="143"/>
      <c r="DX8" s="143"/>
      <c r="DY8" s="143"/>
      <c r="DZ8" s="143"/>
      <c r="EA8" s="143"/>
      <c r="EB8" s="144"/>
    </row>
    <row r="9" spans="1:134" s="6" customFormat="1" ht="63" customHeight="1" x14ac:dyDescent="0.2">
      <c r="A9" s="145" t="s">
        <v>7</v>
      </c>
      <c r="B9" s="146"/>
      <c r="C9" s="146"/>
      <c r="D9" s="146"/>
      <c r="E9" s="146"/>
      <c r="F9" s="147"/>
      <c r="G9" s="198" t="s">
        <v>302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4"/>
      <c r="Y9" s="149">
        <v>247</v>
      </c>
      <c r="Z9" s="150"/>
      <c r="AA9" s="150"/>
      <c r="AB9" s="150"/>
      <c r="AC9" s="150"/>
      <c r="AD9" s="150"/>
      <c r="AE9" s="150"/>
      <c r="AF9" s="150"/>
      <c r="AG9" s="150"/>
      <c r="AH9" s="150"/>
      <c r="AI9" s="151"/>
      <c r="AJ9" s="149" t="s">
        <v>281</v>
      </c>
      <c r="AK9" s="150"/>
      <c r="AL9" s="150"/>
      <c r="AM9" s="150"/>
      <c r="AN9" s="150"/>
      <c r="AO9" s="150"/>
      <c r="AP9" s="150"/>
      <c r="AQ9" s="150"/>
      <c r="AR9" s="150"/>
      <c r="AS9" s="150"/>
      <c r="AT9" s="151"/>
      <c r="AU9" s="294">
        <f>BS9/BH9</f>
        <v>21045.2075</v>
      </c>
      <c r="AV9" s="324"/>
      <c r="AW9" s="324"/>
      <c r="AX9" s="324"/>
      <c r="AY9" s="324"/>
      <c r="AZ9" s="324"/>
      <c r="BA9" s="324"/>
      <c r="BB9" s="324"/>
      <c r="BC9" s="324"/>
      <c r="BD9" s="324"/>
      <c r="BE9" s="324"/>
      <c r="BF9" s="324"/>
      <c r="BG9" s="325"/>
      <c r="BH9" s="276">
        <v>8</v>
      </c>
      <c r="BI9" s="312"/>
      <c r="BJ9" s="312"/>
      <c r="BK9" s="312"/>
      <c r="BL9" s="312"/>
      <c r="BM9" s="312"/>
      <c r="BN9" s="312"/>
      <c r="BO9" s="312"/>
      <c r="BP9" s="312"/>
      <c r="BQ9" s="312"/>
      <c r="BR9" s="312"/>
      <c r="BS9" s="243">
        <v>168361.66</v>
      </c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5"/>
      <c r="CF9" s="133">
        <f>BS9</f>
        <v>168361.66</v>
      </c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5"/>
      <c r="CS9" s="142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4"/>
      <c r="DH9" s="142"/>
      <c r="DI9" s="143"/>
      <c r="DJ9" s="143"/>
      <c r="DK9" s="143"/>
      <c r="DL9" s="143"/>
      <c r="DM9" s="143"/>
      <c r="DN9" s="143"/>
      <c r="DO9" s="143"/>
      <c r="DP9" s="143"/>
      <c r="DQ9" s="143"/>
      <c r="DR9" s="144"/>
      <c r="DS9" s="142"/>
      <c r="DT9" s="143"/>
      <c r="DU9" s="143"/>
      <c r="DV9" s="143"/>
      <c r="DW9" s="143"/>
      <c r="DX9" s="143"/>
      <c r="DY9" s="143"/>
      <c r="DZ9" s="143"/>
      <c r="EA9" s="143"/>
      <c r="EB9" s="144"/>
      <c r="ED9" s="35">
        <f>AU9*BH9</f>
        <v>168361.66</v>
      </c>
    </row>
    <row r="10" spans="1:134" s="6" customFormat="1" ht="16.5" customHeight="1" x14ac:dyDescent="0.2">
      <c r="A10" s="195" t="s">
        <v>8</v>
      </c>
      <c r="B10" s="196"/>
      <c r="C10" s="196"/>
      <c r="D10" s="196"/>
      <c r="E10" s="196"/>
      <c r="F10" s="197"/>
      <c r="G10" s="198" t="s">
        <v>282</v>
      </c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4"/>
      <c r="Y10" s="142">
        <v>244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4"/>
      <c r="AJ10" s="142" t="s">
        <v>283</v>
      </c>
      <c r="AK10" s="143"/>
      <c r="AL10" s="143"/>
      <c r="AM10" s="143"/>
      <c r="AN10" s="143"/>
      <c r="AO10" s="143"/>
      <c r="AP10" s="143"/>
      <c r="AQ10" s="143"/>
      <c r="AR10" s="143"/>
      <c r="AS10" s="143"/>
      <c r="AT10" s="144"/>
      <c r="AU10" s="133">
        <v>180.30851000000001</v>
      </c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5"/>
      <c r="BH10" s="142">
        <v>1109.21</v>
      </c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33">
        <v>200000</v>
      </c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5"/>
      <c r="CF10" s="133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5"/>
      <c r="CS10" s="133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5"/>
      <c r="DH10" s="133">
        <v>200000</v>
      </c>
      <c r="DI10" s="134"/>
      <c r="DJ10" s="134"/>
      <c r="DK10" s="134"/>
      <c r="DL10" s="134"/>
      <c r="DM10" s="134"/>
      <c r="DN10" s="134"/>
      <c r="DO10" s="134"/>
      <c r="DP10" s="134"/>
      <c r="DQ10" s="134"/>
      <c r="DR10" s="135"/>
      <c r="DS10" s="133"/>
      <c r="DT10" s="134"/>
      <c r="DU10" s="134"/>
      <c r="DV10" s="134"/>
      <c r="DW10" s="134"/>
      <c r="DX10" s="134"/>
      <c r="DY10" s="134"/>
      <c r="DZ10" s="134"/>
      <c r="EA10" s="134"/>
      <c r="EB10" s="135"/>
      <c r="ED10" s="35">
        <f>BS9-ED9</f>
        <v>0</v>
      </c>
    </row>
    <row r="11" spans="1:134" s="6" customFormat="1" ht="16.5" customHeight="1" x14ac:dyDescent="0.2">
      <c r="A11" s="195"/>
      <c r="B11" s="196"/>
      <c r="C11" s="196"/>
      <c r="D11" s="196"/>
      <c r="E11" s="196"/>
      <c r="F11" s="197"/>
      <c r="G11" s="198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4"/>
      <c r="Y11" s="149"/>
      <c r="Z11" s="150"/>
      <c r="AA11" s="150"/>
      <c r="AB11" s="150"/>
      <c r="AC11" s="150"/>
      <c r="AD11" s="150"/>
      <c r="AE11" s="150"/>
      <c r="AF11" s="150"/>
      <c r="AG11" s="150"/>
      <c r="AH11" s="150"/>
      <c r="AI11" s="151"/>
      <c r="AJ11" s="149"/>
      <c r="AK11" s="150"/>
      <c r="AL11" s="150"/>
      <c r="AM11" s="150"/>
      <c r="AN11" s="150"/>
      <c r="AO11" s="150"/>
      <c r="AP11" s="150"/>
      <c r="AQ11" s="150"/>
      <c r="AR11" s="150"/>
      <c r="AS11" s="150"/>
      <c r="AT11" s="151"/>
      <c r="AU11" s="149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1"/>
      <c r="BH11" s="149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49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1"/>
      <c r="CF11" s="142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4"/>
      <c r="CS11" s="142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4"/>
      <c r="DH11" s="142"/>
      <c r="DI11" s="143"/>
      <c r="DJ11" s="143"/>
      <c r="DK11" s="143"/>
      <c r="DL11" s="143"/>
      <c r="DM11" s="143"/>
      <c r="DN11" s="143"/>
      <c r="DO11" s="143"/>
      <c r="DP11" s="143"/>
      <c r="DQ11" s="143"/>
      <c r="DR11" s="144"/>
      <c r="DS11" s="142"/>
      <c r="DT11" s="143"/>
      <c r="DU11" s="143"/>
      <c r="DV11" s="143"/>
      <c r="DW11" s="143"/>
      <c r="DX11" s="143"/>
      <c r="DY11" s="143"/>
      <c r="DZ11" s="143"/>
      <c r="EA11" s="143"/>
      <c r="EB11" s="144"/>
    </row>
    <row r="12" spans="1:134" s="6" customFormat="1" ht="16.5" customHeight="1" x14ac:dyDescent="0.2">
      <c r="A12" s="192" t="s">
        <v>16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5"/>
      <c r="BS12" s="133">
        <f>BS8+BS9+BS10</f>
        <v>2842297.66</v>
      </c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4"/>
      <c r="CF12" s="133">
        <f>CF8+CF9</f>
        <v>2642297.66</v>
      </c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4"/>
      <c r="CS12" s="142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4"/>
      <c r="DH12" s="133">
        <f>DH8+DH9+DH10</f>
        <v>200000</v>
      </c>
      <c r="DI12" s="143"/>
      <c r="DJ12" s="143"/>
      <c r="DK12" s="143"/>
      <c r="DL12" s="143"/>
      <c r="DM12" s="143"/>
      <c r="DN12" s="143"/>
      <c r="DO12" s="143"/>
      <c r="DP12" s="143"/>
      <c r="DQ12" s="143"/>
      <c r="DR12" s="144"/>
      <c r="DS12" s="142"/>
      <c r="DT12" s="143"/>
      <c r="DU12" s="143"/>
      <c r="DV12" s="143"/>
      <c r="DW12" s="143"/>
      <c r="DX12" s="143"/>
      <c r="DY12" s="143"/>
      <c r="DZ12" s="143"/>
      <c r="EA12" s="143"/>
      <c r="EB12" s="144"/>
    </row>
    <row r="13" spans="1:134" x14ac:dyDescent="0.25">
      <c r="CF13" s="1" t="s">
        <v>303</v>
      </c>
    </row>
  </sheetData>
  <mergeCells count="74">
    <mergeCell ref="A9:F9"/>
    <mergeCell ref="G9:X9"/>
    <mergeCell ref="Y9:AI9"/>
    <mergeCell ref="AJ9:AT9"/>
    <mergeCell ref="AU9:BG9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A7:F7"/>
    <mergeCell ref="AJ4:AT6"/>
    <mergeCell ref="AJ7:AT7"/>
    <mergeCell ref="A8:F8"/>
    <mergeCell ref="AJ8:AT8"/>
    <mergeCell ref="A4:F6"/>
    <mergeCell ref="G4:X6"/>
    <mergeCell ref="G7:X7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CS12:DG12"/>
    <mergeCell ref="DS12:EB12"/>
    <mergeCell ref="DH12:DR12"/>
    <mergeCell ref="BS12:CE12"/>
    <mergeCell ref="CF12:CR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topLeftCell="A45" zoomScaleNormal="100" zoomScaleSheetLayoutView="100" workbookViewId="0">
      <selection activeCell="BQ48" sqref="BQ48:CD48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199" t="s">
        <v>3</v>
      </c>
      <c r="B4" s="200"/>
      <c r="C4" s="200"/>
      <c r="D4" s="200"/>
      <c r="E4" s="200"/>
      <c r="F4" s="201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1"/>
      <c r="AA4" s="199" t="s">
        <v>113</v>
      </c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1"/>
      <c r="AO4" s="199" t="s">
        <v>114</v>
      </c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1"/>
      <c r="BC4" s="199" t="s">
        <v>115</v>
      </c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1"/>
      <c r="BQ4" s="208" t="s">
        <v>0</v>
      </c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7"/>
    </row>
    <row r="5" spans="1:124" s="3" customFormat="1" ht="67.7" customHeight="1" x14ac:dyDescent="0.2">
      <c r="A5" s="202"/>
      <c r="B5" s="203"/>
      <c r="C5" s="203"/>
      <c r="D5" s="203"/>
      <c r="E5" s="203"/>
      <c r="F5" s="204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4"/>
      <c r="AA5" s="202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4"/>
      <c r="AO5" s="202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4"/>
      <c r="BC5" s="202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4"/>
      <c r="BQ5" s="216" t="s">
        <v>168</v>
      </c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2"/>
      <c r="CE5" s="216" t="s">
        <v>176</v>
      </c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2"/>
      <c r="CU5" s="259" t="s">
        <v>18</v>
      </c>
      <c r="CV5" s="259"/>
      <c r="CW5" s="259"/>
      <c r="CX5" s="259"/>
      <c r="CY5" s="259"/>
      <c r="CZ5" s="259"/>
      <c r="DA5" s="259"/>
      <c r="DB5" s="259"/>
      <c r="DC5" s="259"/>
      <c r="DD5" s="259"/>
      <c r="DE5" s="259"/>
      <c r="DF5" s="259"/>
      <c r="DG5" s="259"/>
      <c r="DH5" s="259"/>
      <c r="DI5" s="259"/>
      <c r="DJ5" s="259"/>
      <c r="DK5" s="259"/>
      <c r="DL5" s="259"/>
      <c r="DM5" s="259"/>
      <c r="DN5" s="259"/>
      <c r="DO5" s="259"/>
      <c r="DP5" s="259"/>
      <c r="DQ5" s="259"/>
      <c r="DR5" s="259"/>
      <c r="DS5" s="259"/>
      <c r="DT5" s="260"/>
    </row>
    <row r="6" spans="1:124" s="3" customFormat="1" ht="37.5" customHeight="1" x14ac:dyDescent="0.2">
      <c r="A6" s="205"/>
      <c r="B6" s="206"/>
      <c r="C6" s="206"/>
      <c r="D6" s="206"/>
      <c r="E6" s="206"/>
      <c r="F6" s="207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7"/>
      <c r="AA6" s="205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7"/>
      <c r="AO6" s="205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7"/>
      <c r="BC6" s="205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7"/>
      <c r="BQ6" s="183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5"/>
      <c r="CE6" s="183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5"/>
      <c r="CU6" s="208" t="s">
        <v>2</v>
      </c>
      <c r="CV6" s="209"/>
      <c r="CW6" s="209"/>
      <c r="CX6" s="209"/>
      <c r="CY6" s="209"/>
      <c r="CZ6" s="209"/>
      <c r="DA6" s="209"/>
      <c r="DB6" s="209"/>
      <c r="DC6" s="209"/>
      <c r="DD6" s="209"/>
      <c r="DE6" s="209"/>
      <c r="DF6" s="209"/>
      <c r="DG6" s="210"/>
      <c r="DH6" s="208" t="s">
        <v>43</v>
      </c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10"/>
    </row>
    <row r="7" spans="1:124" s="7" customFormat="1" ht="12.75" x14ac:dyDescent="0.2">
      <c r="A7" s="211">
        <v>1</v>
      </c>
      <c r="B7" s="212"/>
      <c r="C7" s="212"/>
      <c r="D7" s="212"/>
      <c r="E7" s="212"/>
      <c r="F7" s="213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3"/>
      <c r="AA7" s="211">
        <v>3</v>
      </c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3"/>
      <c r="AO7" s="211">
        <v>4</v>
      </c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1">
        <v>5</v>
      </c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3"/>
      <c r="BQ7" s="211">
        <v>6</v>
      </c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3"/>
      <c r="CE7" s="211">
        <v>7</v>
      </c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3"/>
      <c r="CU7" s="211">
        <v>8</v>
      </c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3"/>
      <c r="DH7" s="211">
        <v>9</v>
      </c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3"/>
    </row>
    <row r="8" spans="1:124" s="6" customFormat="1" ht="40.700000000000003" customHeight="1" x14ac:dyDescent="0.2">
      <c r="A8" s="251" t="s">
        <v>6</v>
      </c>
      <c r="B8" s="252"/>
      <c r="C8" s="252"/>
      <c r="D8" s="252"/>
      <c r="E8" s="252"/>
      <c r="F8" s="253"/>
      <c r="G8" s="232" t="s">
        <v>116</v>
      </c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3"/>
      <c r="AA8" s="149" t="s">
        <v>1</v>
      </c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49" t="s">
        <v>1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42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4"/>
      <c r="BQ8" s="142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4"/>
      <c r="CE8" s="142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4"/>
      <c r="CU8" s="142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4"/>
      <c r="DH8" s="149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1"/>
    </row>
    <row r="9" spans="1:124" s="6" customFormat="1" ht="16.5" customHeight="1" x14ac:dyDescent="0.2">
      <c r="A9" s="251" t="s">
        <v>25</v>
      </c>
      <c r="B9" s="252"/>
      <c r="C9" s="252"/>
      <c r="D9" s="252"/>
      <c r="E9" s="252"/>
      <c r="F9" s="253"/>
      <c r="G9" s="232" t="s">
        <v>73</v>
      </c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3"/>
      <c r="AA9" s="149" t="s">
        <v>1</v>
      </c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1"/>
      <c r="AO9" s="149" t="s">
        <v>1</v>
      </c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49" t="s">
        <v>1</v>
      </c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1"/>
      <c r="BQ9" s="142" t="s">
        <v>1</v>
      </c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4"/>
      <c r="CE9" s="142" t="s">
        <v>1</v>
      </c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4"/>
      <c r="CU9" s="142" t="s">
        <v>1</v>
      </c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4"/>
      <c r="DH9" s="149" t="s">
        <v>1</v>
      </c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1"/>
    </row>
    <row r="10" spans="1:124" s="6" customFormat="1" ht="16.5" customHeight="1" x14ac:dyDescent="0.2">
      <c r="A10" s="254"/>
      <c r="B10" s="255"/>
      <c r="C10" s="255"/>
      <c r="D10" s="255"/>
      <c r="E10" s="255"/>
      <c r="F10" s="25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7"/>
      <c r="AA10" s="142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4"/>
      <c r="AO10" s="142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2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4"/>
      <c r="BQ10" s="142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4"/>
      <c r="CE10" s="142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4"/>
      <c r="CU10" s="142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4"/>
      <c r="DH10" s="149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1"/>
    </row>
    <row r="11" spans="1:124" s="6" customFormat="1" ht="40.700000000000003" customHeight="1" x14ac:dyDescent="0.2">
      <c r="A11" s="251" t="s">
        <v>7</v>
      </c>
      <c r="B11" s="252"/>
      <c r="C11" s="252"/>
      <c r="D11" s="252"/>
      <c r="E11" s="252"/>
      <c r="F11" s="253"/>
      <c r="G11" s="232" t="s">
        <v>117</v>
      </c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3"/>
      <c r="AA11" s="149" t="s">
        <v>1</v>
      </c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1"/>
      <c r="AO11" s="149" t="s">
        <v>1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42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4"/>
      <c r="BQ11" s="142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4"/>
      <c r="CE11" s="142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4"/>
      <c r="CU11" s="142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4"/>
      <c r="DH11" s="149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1"/>
    </row>
    <row r="12" spans="1:124" s="6" customFormat="1" ht="16.5" customHeight="1" x14ac:dyDescent="0.2">
      <c r="A12" s="251" t="s">
        <v>30</v>
      </c>
      <c r="B12" s="252"/>
      <c r="C12" s="252"/>
      <c r="D12" s="252"/>
      <c r="E12" s="252"/>
      <c r="F12" s="253"/>
      <c r="G12" s="232" t="s">
        <v>73</v>
      </c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3"/>
      <c r="AA12" s="149" t="s">
        <v>1</v>
      </c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1"/>
      <c r="AO12" s="149" t="s">
        <v>1</v>
      </c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49" t="s">
        <v>1</v>
      </c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1"/>
      <c r="BQ12" s="142" t="s">
        <v>1</v>
      </c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4"/>
      <c r="CE12" s="142" t="s">
        <v>1</v>
      </c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4"/>
      <c r="CU12" s="142" t="s">
        <v>1</v>
      </c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4"/>
      <c r="DH12" s="149" t="s">
        <v>1</v>
      </c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1"/>
    </row>
    <row r="13" spans="1:124" s="6" customFormat="1" ht="16.5" customHeight="1" x14ac:dyDescent="0.2">
      <c r="A13" s="254"/>
      <c r="B13" s="255"/>
      <c r="C13" s="255"/>
      <c r="D13" s="255"/>
      <c r="E13" s="255"/>
      <c r="F13" s="25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7"/>
      <c r="AA13" s="142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4"/>
      <c r="AO13" s="142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2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4"/>
      <c r="BQ13" s="142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4"/>
      <c r="CE13" s="142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4"/>
      <c r="CU13" s="142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4"/>
      <c r="DH13" s="149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1"/>
    </row>
    <row r="14" spans="1:124" s="6" customFormat="1" ht="16.5" customHeight="1" x14ac:dyDescent="0.2">
      <c r="A14" s="250" t="s">
        <v>16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4"/>
      <c r="BC14" s="142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4"/>
      <c r="BQ14" s="142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4"/>
      <c r="CE14" s="142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4"/>
      <c r="CU14" s="142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4"/>
      <c r="DH14" s="142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4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199" t="s">
        <v>3</v>
      </c>
      <c r="B18" s="200"/>
      <c r="C18" s="200"/>
      <c r="D18" s="200"/>
      <c r="E18" s="200"/>
      <c r="F18" s="201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1"/>
      <c r="AB18" s="199" t="s">
        <v>119</v>
      </c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1"/>
      <c r="AP18" s="199" t="s">
        <v>120</v>
      </c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199" t="s">
        <v>121</v>
      </c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1"/>
      <c r="BQ18" s="208" t="s">
        <v>0</v>
      </c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/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6"/>
      <c r="DT18" s="167"/>
    </row>
    <row r="19" spans="1:124" s="3" customFormat="1" ht="68.25" customHeight="1" x14ac:dyDescent="0.2">
      <c r="A19" s="202"/>
      <c r="B19" s="203"/>
      <c r="C19" s="203"/>
      <c r="D19" s="203"/>
      <c r="E19" s="203"/>
      <c r="F19" s="204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4"/>
      <c r="AB19" s="202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4"/>
      <c r="AP19" s="202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2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4"/>
      <c r="BQ19" s="216" t="s">
        <v>168</v>
      </c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2"/>
      <c r="CE19" s="216" t="s">
        <v>176</v>
      </c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2"/>
      <c r="CU19" s="259" t="s">
        <v>18</v>
      </c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  <c r="DL19" s="259"/>
      <c r="DM19" s="259"/>
      <c r="DN19" s="259"/>
      <c r="DO19" s="259"/>
      <c r="DP19" s="259"/>
      <c r="DQ19" s="259"/>
      <c r="DR19" s="259"/>
      <c r="DS19" s="259"/>
      <c r="DT19" s="260"/>
    </row>
    <row r="20" spans="1:124" s="3" customFormat="1" ht="30.75" customHeight="1" x14ac:dyDescent="0.2">
      <c r="A20" s="205"/>
      <c r="B20" s="206"/>
      <c r="C20" s="206"/>
      <c r="D20" s="206"/>
      <c r="E20" s="206"/>
      <c r="F20" s="207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7"/>
      <c r="AB20" s="205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7"/>
      <c r="AP20" s="205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5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7"/>
      <c r="BQ20" s="183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5"/>
      <c r="CE20" s="183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5"/>
      <c r="CU20" s="208" t="s">
        <v>2</v>
      </c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10"/>
      <c r="DH20" s="208" t="s">
        <v>43</v>
      </c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10"/>
    </row>
    <row r="21" spans="1:124" s="7" customFormat="1" ht="12.75" x14ac:dyDescent="0.2">
      <c r="A21" s="211">
        <v>1</v>
      </c>
      <c r="B21" s="212"/>
      <c r="C21" s="212"/>
      <c r="D21" s="212"/>
      <c r="E21" s="212"/>
      <c r="F21" s="213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3"/>
      <c r="AB21" s="211">
        <v>3</v>
      </c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3"/>
      <c r="AP21" s="211">
        <v>4</v>
      </c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1">
        <v>5</v>
      </c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3"/>
      <c r="BQ21" s="211">
        <v>6</v>
      </c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3"/>
      <c r="CE21" s="211">
        <v>7</v>
      </c>
      <c r="CF21" s="212"/>
      <c r="CG21" s="212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3"/>
      <c r="CU21" s="211">
        <v>8</v>
      </c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3"/>
      <c r="DH21" s="211">
        <v>9</v>
      </c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3"/>
    </row>
    <row r="22" spans="1:124" s="37" customFormat="1" ht="42" customHeight="1" x14ac:dyDescent="0.2">
      <c r="A22" s="136" t="s">
        <v>6</v>
      </c>
      <c r="B22" s="137"/>
      <c r="C22" s="137"/>
      <c r="D22" s="137"/>
      <c r="E22" s="137"/>
      <c r="F22" s="138"/>
      <c r="G22" s="333" t="s">
        <v>124</v>
      </c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4"/>
      <c r="AB22" s="335" t="s">
        <v>1</v>
      </c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6"/>
      <c r="AP22" s="335" t="s">
        <v>1</v>
      </c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243">
        <f>SUM(BD25:BP32)</f>
        <v>376000</v>
      </c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6"/>
      <c r="BQ22" s="243">
        <f>SUM(BQ25:CD32)</f>
        <v>376000</v>
      </c>
      <c r="BR22" s="315"/>
      <c r="BS22" s="315"/>
      <c r="BT22" s="315"/>
      <c r="BU22" s="315"/>
      <c r="BV22" s="315"/>
      <c r="BW22" s="315"/>
      <c r="BX22" s="315"/>
      <c r="BY22" s="315"/>
      <c r="BZ22" s="315"/>
      <c r="CA22" s="315"/>
      <c r="CB22" s="315"/>
      <c r="CC22" s="315"/>
      <c r="CD22" s="316"/>
      <c r="CE22" s="243">
        <f>SUM(CE25:CT32)</f>
        <v>0</v>
      </c>
      <c r="CF22" s="315"/>
      <c r="CG22" s="315"/>
      <c r="CH22" s="315"/>
      <c r="CI22" s="315"/>
      <c r="CJ22" s="315"/>
      <c r="CK22" s="315"/>
      <c r="CL22" s="315"/>
      <c r="CM22" s="315"/>
      <c r="CN22" s="315"/>
      <c r="CO22" s="315"/>
      <c r="CP22" s="315"/>
      <c r="CQ22" s="315"/>
      <c r="CR22" s="315"/>
      <c r="CS22" s="315"/>
      <c r="CT22" s="316"/>
      <c r="CU22" s="243">
        <f>SUM(CU25:DG32)</f>
        <v>0</v>
      </c>
      <c r="CV22" s="315"/>
      <c r="CW22" s="315"/>
      <c r="CX22" s="315"/>
      <c r="CY22" s="315"/>
      <c r="CZ22" s="315"/>
      <c r="DA22" s="315"/>
      <c r="DB22" s="315"/>
      <c r="DC22" s="315"/>
      <c r="DD22" s="315"/>
      <c r="DE22" s="315"/>
      <c r="DF22" s="315"/>
      <c r="DG22" s="316"/>
      <c r="DH22" s="243">
        <f>SUM(DH25:DT32)</f>
        <v>0</v>
      </c>
      <c r="DI22" s="315"/>
      <c r="DJ22" s="315"/>
      <c r="DK22" s="315"/>
      <c r="DL22" s="315"/>
      <c r="DM22" s="315"/>
      <c r="DN22" s="315"/>
      <c r="DO22" s="315"/>
      <c r="DP22" s="315"/>
      <c r="DQ22" s="315"/>
      <c r="DR22" s="315"/>
      <c r="DS22" s="315"/>
      <c r="DT22" s="316"/>
    </row>
    <row r="23" spans="1:124" s="6" customFormat="1" ht="26.25" hidden="1" customHeight="1" x14ac:dyDescent="0.2">
      <c r="A23" s="145" t="s">
        <v>25</v>
      </c>
      <c r="B23" s="146"/>
      <c r="C23" s="146"/>
      <c r="D23" s="146"/>
      <c r="E23" s="146"/>
      <c r="F23" s="147"/>
      <c r="G23" s="232" t="s">
        <v>125</v>
      </c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3"/>
      <c r="AB23" s="142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33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3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5"/>
      <c r="BQ23" s="133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5"/>
      <c r="CE23" s="133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5"/>
      <c r="CU23" s="133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5"/>
      <c r="DH23" s="133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5"/>
    </row>
    <row r="24" spans="1:124" s="6" customFormat="1" ht="19.5" hidden="1" customHeight="1" x14ac:dyDescent="0.2">
      <c r="A24" s="145" t="s">
        <v>26</v>
      </c>
      <c r="B24" s="146"/>
      <c r="C24" s="146"/>
      <c r="D24" s="146"/>
      <c r="E24" s="146"/>
      <c r="F24" s="147"/>
      <c r="G24" s="336" t="s">
        <v>179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7"/>
      <c r="AB24" s="142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33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3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5"/>
      <c r="BQ24" s="133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5"/>
      <c r="CE24" s="133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5"/>
      <c r="CU24" s="133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5"/>
      <c r="DH24" s="133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5"/>
    </row>
    <row r="25" spans="1:124" s="6" customFormat="1" ht="29.25" customHeight="1" x14ac:dyDescent="0.2">
      <c r="A25" s="145" t="s">
        <v>285</v>
      </c>
      <c r="B25" s="146"/>
      <c r="C25" s="146"/>
      <c r="D25" s="146"/>
      <c r="E25" s="146"/>
      <c r="F25" s="147"/>
      <c r="G25" s="331" t="s">
        <v>123</v>
      </c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1"/>
      <c r="V25" s="331"/>
      <c r="W25" s="331"/>
      <c r="X25" s="331"/>
      <c r="Y25" s="331"/>
      <c r="Z25" s="331"/>
      <c r="AA25" s="332"/>
      <c r="AB25" s="142">
        <v>5</v>
      </c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4"/>
      <c r="AP25" s="133">
        <v>54200</v>
      </c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3">
        <f>AB25*AP25</f>
        <v>271000</v>
      </c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5"/>
      <c r="BQ25" s="133">
        <f>BD25</f>
        <v>271000</v>
      </c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5"/>
      <c r="CE25" s="133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5"/>
      <c r="CU25" s="133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5"/>
      <c r="DH25" s="133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5"/>
    </row>
    <row r="26" spans="1:124" s="6" customFormat="1" ht="84" hidden="1" customHeight="1" x14ac:dyDescent="0.2">
      <c r="A26" s="145" t="s">
        <v>122</v>
      </c>
      <c r="B26" s="146"/>
      <c r="C26" s="146"/>
      <c r="D26" s="146"/>
      <c r="E26" s="146"/>
      <c r="F26" s="147"/>
      <c r="G26" s="331" t="s">
        <v>126</v>
      </c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  <c r="U26" s="331"/>
      <c r="V26" s="331"/>
      <c r="W26" s="331"/>
      <c r="X26" s="331"/>
      <c r="Y26" s="331"/>
      <c r="Z26" s="331"/>
      <c r="AA26" s="332"/>
      <c r="AB26" s="142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4"/>
      <c r="AP26" s="133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3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5"/>
      <c r="BQ26" s="133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5"/>
      <c r="CE26" s="133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5"/>
      <c r="CU26" s="133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5"/>
      <c r="DH26" s="133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5"/>
    </row>
    <row r="27" spans="1:124" s="6" customFormat="1" ht="62.25" customHeight="1" x14ac:dyDescent="0.2">
      <c r="A27" s="195" t="s">
        <v>26</v>
      </c>
      <c r="B27" s="196"/>
      <c r="C27" s="196"/>
      <c r="D27" s="196"/>
      <c r="E27" s="196"/>
      <c r="F27" s="197"/>
      <c r="G27" s="329" t="s">
        <v>286</v>
      </c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30"/>
      <c r="AB27" s="142">
        <v>1</v>
      </c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4"/>
      <c r="AP27" s="133">
        <v>3000</v>
      </c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3">
        <f>AB27*AP27</f>
        <v>3000</v>
      </c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5"/>
      <c r="BQ27" s="133">
        <f>BD27</f>
        <v>3000</v>
      </c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5"/>
      <c r="CE27" s="133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5"/>
      <c r="CU27" s="133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5"/>
      <c r="DH27" s="133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5"/>
    </row>
    <row r="28" spans="1:124" s="6" customFormat="1" ht="41.25" customHeight="1" x14ac:dyDescent="0.2">
      <c r="A28" s="195" t="s">
        <v>28</v>
      </c>
      <c r="B28" s="196"/>
      <c r="C28" s="196"/>
      <c r="D28" s="196"/>
      <c r="E28" s="196"/>
      <c r="F28" s="197"/>
      <c r="G28" s="329" t="s">
        <v>289</v>
      </c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30"/>
      <c r="AB28" s="142">
        <v>1</v>
      </c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33">
        <v>30000</v>
      </c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3">
        <f>AB28*AP28</f>
        <v>30000</v>
      </c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5"/>
      <c r="BQ28" s="133">
        <f>BD28</f>
        <v>30000</v>
      </c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5"/>
      <c r="CE28" s="133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5"/>
      <c r="CU28" s="133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5"/>
      <c r="DH28" s="133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5"/>
    </row>
    <row r="29" spans="1:124" s="6" customFormat="1" ht="36" customHeight="1" x14ac:dyDescent="0.2">
      <c r="A29" s="195" t="s">
        <v>122</v>
      </c>
      <c r="B29" s="196"/>
      <c r="C29" s="196"/>
      <c r="D29" s="196"/>
      <c r="E29" s="196"/>
      <c r="F29" s="197"/>
      <c r="G29" s="329" t="s">
        <v>290</v>
      </c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30"/>
      <c r="AB29" s="142">
        <v>3</v>
      </c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4"/>
      <c r="AP29" s="133">
        <v>24000</v>
      </c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3">
        <f>AB29*AP29</f>
        <v>72000</v>
      </c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5"/>
      <c r="BQ29" s="133">
        <f>BD29</f>
        <v>72000</v>
      </c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5"/>
      <c r="CE29" s="133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5"/>
      <c r="CU29" s="133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5"/>
      <c r="DH29" s="133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5"/>
    </row>
    <row r="30" spans="1:124" s="6" customFormat="1" ht="16.5" hidden="1" customHeight="1" x14ac:dyDescent="0.2">
      <c r="A30" s="195"/>
      <c r="B30" s="196"/>
      <c r="C30" s="196"/>
      <c r="D30" s="196"/>
      <c r="E30" s="196"/>
      <c r="F30" s="197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3"/>
      <c r="AB30" s="142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4"/>
      <c r="AP30" s="133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3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5"/>
      <c r="BQ30" s="133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5"/>
      <c r="CE30" s="133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5"/>
      <c r="CU30" s="133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5"/>
      <c r="DH30" s="133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5"/>
    </row>
    <row r="31" spans="1:124" s="6" customFormat="1" ht="16.5" hidden="1" customHeight="1" x14ac:dyDescent="0.2">
      <c r="A31" s="195"/>
      <c r="B31" s="196"/>
      <c r="C31" s="196"/>
      <c r="D31" s="196"/>
      <c r="E31" s="196"/>
      <c r="F31" s="197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3"/>
      <c r="AB31" s="142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33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3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5"/>
      <c r="BQ31" s="133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5"/>
      <c r="CE31" s="133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5"/>
      <c r="CU31" s="133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5"/>
      <c r="DH31" s="133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5"/>
    </row>
    <row r="32" spans="1:124" s="6" customFormat="1" ht="16.5" hidden="1" customHeight="1" x14ac:dyDescent="0.2">
      <c r="A32" s="195"/>
      <c r="B32" s="196"/>
      <c r="C32" s="196"/>
      <c r="D32" s="196"/>
      <c r="E32" s="196"/>
      <c r="F32" s="197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336"/>
      <c r="AA32" s="337"/>
      <c r="AB32" s="142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4"/>
      <c r="AP32" s="133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3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5"/>
      <c r="BQ32" s="133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5"/>
      <c r="CE32" s="133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5"/>
      <c r="CU32" s="133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5"/>
      <c r="DH32" s="133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5"/>
    </row>
    <row r="33" spans="1:124" s="37" customFormat="1" ht="40.700000000000003" customHeight="1" x14ac:dyDescent="0.2">
      <c r="A33" s="136" t="s">
        <v>7</v>
      </c>
      <c r="B33" s="137"/>
      <c r="C33" s="137"/>
      <c r="D33" s="137"/>
      <c r="E33" s="137"/>
      <c r="F33" s="138"/>
      <c r="G33" s="333" t="s">
        <v>127</v>
      </c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4"/>
      <c r="AB33" s="335" t="s">
        <v>1</v>
      </c>
      <c r="AC33" s="315"/>
      <c r="AD33" s="315"/>
      <c r="AE33" s="315"/>
      <c r="AF33" s="315"/>
      <c r="AG33" s="315"/>
      <c r="AH33" s="315"/>
      <c r="AI33" s="315"/>
      <c r="AJ33" s="315"/>
      <c r="AK33" s="315"/>
      <c r="AL33" s="315"/>
      <c r="AM33" s="315"/>
      <c r="AN33" s="315"/>
      <c r="AO33" s="316"/>
      <c r="AP33" s="335" t="s">
        <v>1</v>
      </c>
      <c r="AQ33" s="315"/>
      <c r="AR33" s="315"/>
      <c r="AS33" s="315"/>
      <c r="AT33" s="315"/>
      <c r="AU33" s="315"/>
      <c r="AV33" s="315"/>
      <c r="AW33" s="315"/>
      <c r="AX33" s="315"/>
      <c r="AY33" s="315"/>
      <c r="AZ33" s="315"/>
      <c r="BA33" s="315"/>
      <c r="BB33" s="315"/>
      <c r="BC33" s="315"/>
      <c r="BD33" s="335"/>
      <c r="BE33" s="315"/>
      <c r="BF33" s="315"/>
      <c r="BG33" s="315"/>
      <c r="BH33" s="315"/>
      <c r="BI33" s="315"/>
      <c r="BJ33" s="315"/>
      <c r="BK33" s="315"/>
      <c r="BL33" s="315"/>
      <c r="BM33" s="315"/>
      <c r="BN33" s="315"/>
      <c r="BO33" s="315"/>
      <c r="BP33" s="316"/>
      <c r="BQ33" s="335"/>
      <c r="BR33" s="315"/>
      <c r="BS33" s="315"/>
      <c r="BT33" s="315"/>
      <c r="BU33" s="315"/>
      <c r="BV33" s="315"/>
      <c r="BW33" s="315"/>
      <c r="BX33" s="315"/>
      <c r="BY33" s="315"/>
      <c r="BZ33" s="315"/>
      <c r="CA33" s="315"/>
      <c r="CB33" s="315"/>
      <c r="CC33" s="315"/>
      <c r="CD33" s="316"/>
      <c r="CE33" s="335"/>
      <c r="CF33" s="315"/>
      <c r="CG33" s="315"/>
      <c r="CH33" s="315"/>
      <c r="CI33" s="315"/>
      <c r="CJ33" s="315"/>
      <c r="CK33" s="315"/>
      <c r="CL33" s="315"/>
      <c r="CM33" s="315"/>
      <c r="CN33" s="315"/>
      <c r="CO33" s="315"/>
      <c r="CP33" s="315"/>
      <c r="CQ33" s="315"/>
      <c r="CR33" s="315"/>
      <c r="CS33" s="315"/>
      <c r="CT33" s="316"/>
      <c r="CU33" s="335"/>
      <c r="CV33" s="315"/>
      <c r="CW33" s="315"/>
      <c r="CX33" s="315"/>
      <c r="CY33" s="315"/>
      <c r="CZ33" s="315"/>
      <c r="DA33" s="315"/>
      <c r="DB33" s="315"/>
      <c r="DC33" s="315"/>
      <c r="DD33" s="315"/>
      <c r="DE33" s="315"/>
      <c r="DF33" s="315"/>
      <c r="DG33" s="316"/>
      <c r="DH33" s="335"/>
      <c r="DI33" s="315"/>
      <c r="DJ33" s="315"/>
      <c r="DK33" s="315"/>
      <c r="DL33" s="315"/>
      <c r="DM33" s="315"/>
      <c r="DN33" s="315"/>
      <c r="DO33" s="315"/>
      <c r="DP33" s="315"/>
      <c r="DQ33" s="315"/>
      <c r="DR33" s="315"/>
      <c r="DS33" s="315"/>
      <c r="DT33" s="316"/>
    </row>
    <row r="34" spans="1:124" s="6" customFormat="1" ht="42.75" customHeight="1" x14ac:dyDescent="0.2">
      <c r="A34" s="145" t="s">
        <v>30</v>
      </c>
      <c r="B34" s="146"/>
      <c r="C34" s="146"/>
      <c r="D34" s="146"/>
      <c r="E34" s="146"/>
      <c r="F34" s="147"/>
      <c r="G34" s="232" t="s">
        <v>128</v>
      </c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3"/>
      <c r="AB34" s="142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4"/>
      <c r="AP34" s="142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2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4"/>
      <c r="BQ34" s="142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4"/>
      <c r="CE34" s="142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4"/>
      <c r="CU34" s="142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4"/>
      <c r="DH34" s="142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4"/>
    </row>
    <row r="35" spans="1:124" s="6" customFormat="1" ht="16.5" customHeight="1" x14ac:dyDescent="0.2">
      <c r="A35" s="145" t="s">
        <v>31</v>
      </c>
      <c r="B35" s="146"/>
      <c r="C35" s="146"/>
      <c r="D35" s="146"/>
      <c r="E35" s="146"/>
      <c r="F35" s="147"/>
      <c r="G35" s="232" t="s">
        <v>129</v>
      </c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3"/>
      <c r="AB35" s="142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2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4"/>
      <c r="BQ35" s="142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4"/>
      <c r="CE35" s="142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4"/>
      <c r="CU35" s="142"/>
      <c r="CV35" s="143"/>
      <c r="CW35" s="143"/>
      <c r="CX35" s="143"/>
      <c r="CY35" s="143"/>
      <c r="CZ35" s="143"/>
      <c r="DA35" s="143"/>
      <c r="DB35" s="143"/>
      <c r="DC35" s="143"/>
      <c r="DD35" s="143"/>
      <c r="DE35" s="143"/>
      <c r="DF35" s="143"/>
      <c r="DG35" s="144"/>
      <c r="DH35" s="142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4"/>
    </row>
    <row r="36" spans="1:124" s="6" customFormat="1" ht="16.5" customHeight="1" x14ac:dyDescent="0.2">
      <c r="A36" s="195"/>
      <c r="B36" s="196"/>
      <c r="C36" s="196"/>
      <c r="D36" s="196"/>
      <c r="E36" s="196"/>
      <c r="F36" s="197"/>
      <c r="G36" s="336"/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337"/>
      <c r="AB36" s="142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4"/>
      <c r="AP36" s="142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2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4"/>
      <c r="BQ36" s="142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4"/>
      <c r="CE36" s="142"/>
      <c r="CF36" s="143"/>
      <c r="CG36" s="143"/>
      <c r="CH36" s="143"/>
      <c r="CI36" s="143"/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144"/>
      <c r="CU36" s="142"/>
      <c r="CV36" s="143"/>
      <c r="CW36" s="143"/>
      <c r="CX36" s="143"/>
      <c r="CY36" s="143"/>
      <c r="CZ36" s="143"/>
      <c r="DA36" s="143"/>
      <c r="DB36" s="143"/>
      <c r="DC36" s="143"/>
      <c r="DD36" s="143"/>
      <c r="DE36" s="143"/>
      <c r="DF36" s="143"/>
      <c r="DG36" s="144"/>
      <c r="DH36" s="142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4"/>
    </row>
    <row r="37" spans="1:124" s="37" customFormat="1" ht="26.25" customHeight="1" x14ac:dyDescent="0.2">
      <c r="A37" s="136" t="s">
        <v>8</v>
      </c>
      <c r="B37" s="137"/>
      <c r="C37" s="137"/>
      <c r="D37" s="137"/>
      <c r="E37" s="137"/>
      <c r="F37" s="138"/>
      <c r="G37" s="333" t="s">
        <v>130</v>
      </c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4"/>
      <c r="AB37" s="335" t="s">
        <v>1</v>
      </c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6"/>
      <c r="AP37" s="335" t="s">
        <v>1</v>
      </c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15"/>
      <c r="BD37" s="243">
        <f>SUM(BD38:BP43)+BD45</f>
        <v>2274551.1500000004</v>
      </c>
      <c r="BE37" s="244"/>
      <c r="BF37" s="244"/>
      <c r="BG37" s="244"/>
      <c r="BH37" s="244"/>
      <c r="BI37" s="244"/>
      <c r="BJ37" s="244"/>
      <c r="BK37" s="244"/>
      <c r="BL37" s="244"/>
      <c r="BM37" s="244"/>
      <c r="BN37" s="244"/>
      <c r="BO37" s="244"/>
      <c r="BP37" s="245"/>
      <c r="BQ37" s="243">
        <f>SUM(BQ38:CD43)+BQ45</f>
        <v>1274551.1499999999</v>
      </c>
      <c r="BR37" s="244"/>
      <c r="BS37" s="244"/>
      <c r="BT37" s="244"/>
      <c r="BU37" s="244"/>
      <c r="BV37" s="244"/>
      <c r="BW37" s="244"/>
      <c r="BX37" s="244"/>
      <c r="BY37" s="244"/>
      <c r="BZ37" s="244"/>
      <c r="CA37" s="244"/>
      <c r="CB37" s="244"/>
      <c r="CC37" s="244"/>
      <c r="CD37" s="245"/>
      <c r="CE37" s="243"/>
      <c r="CF37" s="244"/>
      <c r="CG37" s="244"/>
      <c r="CH37" s="244"/>
      <c r="CI37" s="244"/>
      <c r="CJ37" s="244"/>
      <c r="CK37" s="244"/>
      <c r="CL37" s="244"/>
      <c r="CM37" s="244"/>
      <c r="CN37" s="244"/>
      <c r="CO37" s="244"/>
      <c r="CP37" s="244"/>
      <c r="CQ37" s="244"/>
      <c r="CR37" s="244"/>
      <c r="CS37" s="244"/>
      <c r="CT37" s="245"/>
      <c r="CU37" s="243">
        <f>CU39+CU40+CU41+CU42+CU43+CU44+CU45</f>
        <v>1000000.0000000002</v>
      </c>
      <c r="CV37" s="244"/>
      <c r="CW37" s="244"/>
      <c r="CX37" s="244"/>
      <c r="CY37" s="244"/>
      <c r="CZ37" s="244"/>
      <c r="DA37" s="244"/>
      <c r="DB37" s="244"/>
      <c r="DC37" s="244"/>
      <c r="DD37" s="244"/>
      <c r="DE37" s="244"/>
      <c r="DF37" s="244"/>
      <c r="DG37" s="245"/>
      <c r="DH37" s="243"/>
      <c r="DI37" s="244"/>
      <c r="DJ37" s="244"/>
      <c r="DK37" s="244"/>
      <c r="DL37" s="244"/>
      <c r="DM37" s="244"/>
      <c r="DN37" s="244"/>
      <c r="DO37" s="244"/>
      <c r="DP37" s="244"/>
      <c r="DQ37" s="244"/>
      <c r="DR37" s="244"/>
      <c r="DS37" s="244"/>
      <c r="DT37" s="245"/>
    </row>
    <row r="38" spans="1:124" s="6" customFormat="1" ht="67.7" customHeight="1" x14ac:dyDescent="0.2">
      <c r="A38" s="145" t="s">
        <v>11</v>
      </c>
      <c r="B38" s="146"/>
      <c r="C38" s="146"/>
      <c r="D38" s="146"/>
      <c r="E38" s="146"/>
      <c r="F38" s="147"/>
      <c r="G38" s="331" t="s">
        <v>131</v>
      </c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S38" s="331"/>
      <c r="T38" s="331"/>
      <c r="U38" s="331"/>
      <c r="V38" s="331"/>
      <c r="W38" s="331"/>
      <c r="X38" s="331"/>
      <c r="Y38" s="331"/>
      <c r="Z38" s="331"/>
      <c r="AA38" s="332"/>
      <c r="AB38" s="142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4"/>
      <c r="AP38" s="142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2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4"/>
      <c r="BQ38" s="142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4"/>
      <c r="CE38" s="142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4"/>
      <c r="CU38" s="142"/>
      <c r="CV38" s="143"/>
      <c r="CW38" s="143"/>
      <c r="CX38" s="143"/>
      <c r="CY38" s="143"/>
      <c r="CZ38" s="143"/>
      <c r="DA38" s="143"/>
      <c r="DB38" s="143"/>
      <c r="DC38" s="143"/>
      <c r="DD38" s="143"/>
      <c r="DE38" s="143"/>
      <c r="DF38" s="143"/>
      <c r="DG38" s="144"/>
      <c r="DH38" s="142"/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4"/>
    </row>
    <row r="39" spans="1:124" s="6" customFormat="1" ht="56.25" customHeight="1" x14ac:dyDescent="0.2">
      <c r="A39" s="195" t="s">
        <v>12</v>
      </c>
      <c r="B39" s="196"/>
      <c r="C39" s="196"/>
      <c r="D39" s="196"/>
      <c r="E39" s="196"/>
      <c r="F39" s="197"/>
      <c r="G39" s="329" t="s">
        <v>284</v>
      </c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30"/>
      <c r="AB39" s="142">
        <v>12</v>
      </c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4"/>
      <c r="AP39" s="133">
        <v>18000</v>
      </c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3">
        <f>AB39*AP39</f>
        <v>216000</v>
      </c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5"/>
      <c r="BQ39" s="133">
        <f>BD39</f>
        <v>216000</v>
      </c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5"/>
      <c r="CE39" s="133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5"/>
      <c r="CU39" s="133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5"/>
      <c r="DH39" s="133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5"/>
    </row>
    <row r="40" spans="1:124" s="6" customFormat="1" ht="29.25" customHeight="1" x14ac:dyDescent="0.2">
      <c r="A40" s="195" t="s">
        <v>318</v>
      </c>
      <c r="B40" s="196"/>
      <c r="C40" s="196"/>
      <c r="D40" s="196"/>
      <c r="E40" s="196"/>
      <c r="F40" s="197"/>
      <c r="G40" s="329" t="s">
        <v>287</v>
      </c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30"/>
      <c r="AB40" s="142">
        <v>12</v>
      </c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33">
        <v>15000</v>
      </c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3">
        <f>AB40*AP40</f>
        <v>180000</v>
      </c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5"/>
      <c r="BQ40" s="133">
        <f>BD40</f>
        <v>180000</v>
      </c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5"/>
      <c r="CE40" s="133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5"/>
      <c r="CU40" s="133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5"/>
      <c r="DH40" s="133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5"/>
    </row>
    <row r="41" spans="1:124" s="6" customFormat="1" ht="31.7" customHeight="1" x14ac:dyDescent="0.2">
      <c r="A41" s="195" t="s">
        <v>318</v>
      </c>
      <c r="B41" s="196"/>
      <c r="C41" s="196"/>
      <c r="D41" s="196"/>
      <c r="E41" s="196"/>
      <c r="F41" s="197"/>
      <c r="G41" s="329" t="s">
        <v>292</v>
      </c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30"/>
      <c r="AB41" s="142">
        <v>3</v>
      </c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33">
        <v>35000</v>
      </c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3">
        <f>AB41*AP41</f>
        <v>105000</v>
      </c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5"/>
      <c r="BQ41" s="133">
        <f>BD41</f>
        <v>105000</v>
      </c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5"/>
      <c r="CE41" s="133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5"/>
      <c r="CU41" s="133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5"/>
      <c r="DH41" s="133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5"/>
    </row>
    <row r="42" spans="1:124" s="6" customFormat="1" ht="37.5" customHeight="1" x14ac:dyDescent="0.2">
      <c r="A42" s="195" t="s">
        <v>319</v>
      </c>
      <c r="B42" s="196"/>
      <c r="C42" s="196"/>
      <c r="D42" s="196"/>
      <c r="E42" s="196"/>
      <c r="F42" s="197"/>
      <c r="G42" s="329" t="s">
        <v>295</v>
      </c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30"/>
      <c r="AB42" s="142">
        <v>1</v>
      </c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4"/>
      <c r="AP42" s="133">
        <f>1420904.85+254846.3</f>
        <v>1675751.1500000001</v>
      </c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3">
        <f>AB42*AP42</f>
        <v>1675751.1500000001</v>
      </c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5"/>
      <c r="BQ42" s="133">
        <f>420904.85+254846.3</f>
        <v>675751.14999999991</v>
      </c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5"/>
      <c r="CE42" s="133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5"/>
      <c r="CU42" s="133">
        <f>BD42-BQ42</f>
        <v>1000000.0000000002</v>
      </c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5"/>
      <c r="DH42" s="133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5"/>
    </row>
    <row r="43" spans="1:124" s="6" customFormat="1" ht="37.5" customHeight="1" x14ac:dyDescent="0.2">
      <c r="A43" s="195" t="s">
        <v>320</v>
      </c>
      <c r="B43" s="196"/>
      <c r="C43" s="196"/>
      <c r="D43" s="196"/>
      <c r="E43" s="196"/>
      <c r="F43" s="197"/>
      <c r="G43" s="329" t="s">
        <v>288</v>
      </c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30"/>
      <c r="AB43" s="142">
        <v>3</v>
      </c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4"/>
      <c r="AP43" s="133">
        <v>24000</v>
      </c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3">
        <f>AB43*AP43</f>
        <v>72000</v>
      </c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5"/>
      <c r="BQ43" s="133">
        <f>BD43</f>
        <v>72000</v>
      </c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5"/>
      <c r="CE43" s="133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5"/>
      <c r="CU43" s="133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5"/>
      <c r="DH43" s="133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5"/>
    </row>
    <row r="44" spans="1:124" s="6" customFormat="1" ht="56.25" customHeight="1" x14ac:dyDescent="0.2">
      <c r="A44" s="145" t="s">
        <v>321</v>
      </c>
      <c r="B44" s="146"/>
      <c r="C44" s="146"/>
      <c r="D44" s="146"/>
      <c r="E44" s="146"/>
      <c r="F44" s="147"/>
      <c r="G44" s="331" t="s">
        <v>132</v>
      </c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331"/>
      <c r="X44" s="331"/>
      <c r="Y44" s="331"/>
      <c r="Z44" s="331"/>
      <c r="AA44" s="332"/>
      <c r="AB44" s="142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2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/>
      <c r="BO44" s="143"/>
      <c r="BP44" s="144"/>
      <c r="BQ44" s="142"/>
      <c r="BR44" s="143"/>
      <c r="BS44" s="143"/>
      <c r="BT44" s="143"/>
      <c r="BU44" s="143"/>
      <c r="BV44" s="143"/>
      <c r="BW44" s="143"/>
      <c r="BX44" s="143"/>
      <c r="BY44" s="143"/>
      <c r="BZ44" s="143"/>
      <c r="CA44" s="143"/>
      <c r="CB44" s="143"/>
      <c r="CC44" s="143"/>
      <c r="CD44" s="144"/>
      <c r="CE44" s="142"/>
      <c r="CF44" s="143"/>
      <c r="CG44" s="143"/>
      <c r="CH44" s="143"/>
      <c r="CI44" s="143"/>
      <c r="CJ44" s="143"/>
      <c r="CK44" s="143"/>
      <c r="CL44" s="143"/>
      <c r="CM44" s="143"/>
      <c r="CN44" s="143"/>
      <c r="CO44" s="143"/>
      <c r="CP44" s="143"/>
      <c r="CQ44" s="143"/>
      <c r="CR44" s="143"/>
      <c r="CS44" s="143"/>
      <c r="CT44" s="144"/>
      <c r="CU44" s="142"/>
      <c r="CV44" s="143"/>
      <c r="CW44" s="143"/>
      <c r="CX44" s="143"/>
      <c r="CY44" s="143"/>
      <c r="CZ44" s="143"/>
      <c r="DA44" s="143"/>
      <c r="DB44" s="143"/>
      <c r="DC44" s="143"/>
      <c r="DD44" s="143"/>
      <c r="DE44" s="143"/>
      <c r="DF44" s="143"/>
      <c r="DG44" s="144"/>
      <c r="DH44" s="142"/>
      <c r="DI44" s="143"/>
      <c r="DJ44" s="143"/>
      <c r="DK44" s="143"/>
      <c r="DL44" s="143"/>
      <c r="DM44" s="143"/>
      <c r="DN44" s="143"/>
      <c r="DO44" s="143"/>
      <c r="DP44" s="143"/>
      <c r="DQ44" s="143"/>
      <c r="DR44" s="143"/>
      <c r="DS44" s="143"/>
      <c r="DT44" s="144"/>
    </row>
    <row r="45" spans="1:124" s="6" customFormat="1" ht="35.25" customHeight="1" x14ac:dyDescent="0.2">
      <c r="A45" s="195" t="s">
        <v>322</v>
      </c>
      <c r="B45" s="196"/>
      <c r="C45" s="196"/>
      <c r="D45" s="196"/>
      <c r="E45" s="196"/>
      <c r="F45" s="197"/>
      <c r="G45" s="329" t="s">
        <v>291</v>
      </c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30"/>
      <c r="AB45" s="142">
        <v>3</v>
      </c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4"/>
      <c r="AP45" s="142">
        <v>8600</v>
      </c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2">
        <f>AB45*AP45</f>
        <v>25800</v>
      </c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4"/>
      <c r="BQ45" s="142">
        <f>BD45</f>
        <v>25800</v>
      </c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44"/>
      <c r="CE45" s="142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4"/>
      <c r="CU45" s="142"/>
      <c r="CV45" s="143"/>
      <c r="CW45" s="143"/>
      <c r="CX45" s="143"/>
      <c r="CY45" s="143"/>
      <c r="CZ45" s="143"/>
      <c r="DA45" s="143"/>
      <c r="DB45" s="143"/>
      <c r="DC45" s="143"/>
      <c r="DD45" s="143"/>
      <c r="DE45" s="143"/>
      <c r="DF45" s="143"/>
      <c r="DG45" s="144"/>
      <c r="DH45" s="142"/>
      <c r="DI45" s="143"/>
      <c r="DJ45" s="143"/>
      <c r="DK45" s="143"/>
      <c r="DL45" s="143"/>
      <c r="DM45" s="143"/>
      <c r="DN45" s="143"/>
      <c r="DO45" s="143"/>
      <c r="DP45" s="143"/>
      <c r="DQ45" s="143"/>
      <c r="DR45" s="143"/>
      <c r="DS45" s="143"/>
      <c r="DT45" s="144"/>
    </row>
    <row r="46" spans="1:124" s="37" customFormat="1" ht="51" customHeight="1" x14ac:dyDescent="0.2">
      <c r="A46" s="136" t="s">
        <v>9</v>
      </c>
      <c r="B46" s="137"/>
      <c r="C46" s="137"/>
      <c r="D46" s="137"/>
      <c r="E46" s="137"/>
      <c r="F46" s="138"/>
      <c r="G46" s="338" t="s">
        <v>133</v>
      </c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9"/>
      <c r="AB46" s="335" t="s">
        <v>1</v>
      </c>
      <c r="AC46" s="315"/>
      <c r="AD46" s="315"/>
      <c r="AE46" s="315"/>
      <c r="AF46" s="315"/>
      <c r="AG46" s="315"/>
      <c r="AH46" s="315"/>
      <c r="AI46" s="315"/>
      <c r="AJ46" s="315"/>
      <c r="AK46" s="315"/>
      <c r="AL46" s="315"/>
      <c r="AM46" s="315"/>
      <c r="AN46" s="315"/>
      <c r="AO46" s="316"/>
      <c r="AP46" s="335" t="s">
        <v>1</v>
      </c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15"/>
      <c r="BD46" s="243">
        <f>BD48+BD49</f>
        <v>64000</v>
      </c>
      <c r="BE46" s="315"/>
      <c r="BF46" s="315"/>
      <c r="BG46" s="315"/>
      <c r="BH46" s="315"/>
      <c r="BI46" s="315"/>
      <c r="BJ46" s="315"/>
      <c r="BK46" s="315"/>
      <c r="BL46" s="315"/>
      <c r="BM46" s="315"/>
      <c r="BN46" s="315"/>
      <c r="BO46" s="315"/>
      <c r="BP46" s="316"/>
      <c r="BQ46" s="243">
        <f>BD46</f>
        <v>64000</v>
      </c>
      <c r="BR46" s="244"/>
      <c r="BS46" s="244"/>
      <c r="BT46" s="244"/>
      <c r="BU46" s="244"/>
      <c r="BV46" s="244"/>
      <c r="BW46" s="244"/>
      <c r="BX46" s="244"/>
      <c r="BY46" s="244"/>
      <c r="BZ46" s="244"/>
      <c r="CA46" s="244"/>
      <c r="CB46" s="244"/>
      <c r="CC46" s="244"/>
      <c r="CD46" s="245"/>
      <c r="CE46" s="335"/>
      <c r="CF46" s="315"/>
      <c r="CG46" s="315"/>
      <c r="CH46" s="315"/>
      <c r="CI46" s="315"/>
      <c r="CJ46" s="315"/>
      <c r="CK46" s="315"/>
      <c r="CL46" s="315"/>
      <c r="CM46" s="315"/>
      <c r="CN46" s="315"/>
      <c r="CO46" s="315"/>
      <c r="CP46" s="315"/>
      <c r="CQ46" s="315"/>
      <c r="CR46" s="315"/>
      <c r="CS46" s="315"/>
      <c r="CT46" s="316"/>
      <c r="CU46" s="335"/>
      <c r="CV46" s="315"/>
      <c r="CW46" s="315"/>
      <c r="CX46" s="315"/>
      <c r="CY46" s="315"/>
      <c r="CZ46" s="315"/>
      <c r="DA46" s="315"/>
      <c r="DB46" s="315"/>
      <c r="DC46" s="315"/>
      <c r="DD46" s="315"/>
      <c r="DE46" s="315"/>
      <c r="DF46" s="315"/>
      <c r="DG46" s="316"/>
      <c r="DH46" s="335"/>
      <c r="DI46" s="315"/>
      <c r="DJ46" s="315"/>
      <c r="DK46" s="315"/>
      <c r="DL46" s="315"/>
      <c r="DM46" s="315"/>
      <c r="DN46" s="315"/>
      <c r="DO46" s="315"/>
      <c r="DP46" s="315"/>
      <c r="DQ46" s="315"/>
      <c r="DR46" s="315"/>
      <c r="DS46" s="315"/>
      <c r="DT46" s="316"/>
    </row>
    <row r="47" spans="1:124" s="6" customFormat="1" ht="16.5" customHeight="1" x14ac:dyDescent="0.2">
      <c r="A47" s="145" t="s">
        <v>49</v>
      </c>
      <c r="B47" s="146"/>
      <c r="C47" s="146"/>
      <c r="D47" s="146"/>
      <c r="E47" s="146"/>
      <c r="F47" s="147"/>
      <c r="G47" s="331" t="s">
        <v>134</v>
      </c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2"/>
      <c r="AB47" s="149" t="s">
        <v>1</v>
      </c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1"/>
      <c r="AP47" s="149" t="s">
        <v>1</v>
      </c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49" t="s">
        <v>1</v>
      </c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1"/>
      <c r="BQ47" s="133">
        <f>BQ48+BQ49</f>
        <v>64000</v>
      </c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4"/>
      <c r="CE47" s="142"/>
      <c r="CF47" s="143"/>
      <c r="CG47" s="143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4"/>
      <c r="CU47" s="142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4"/>
      <c r="DH47" s="142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4"/>
    </row>
    <row r="48" spans="1:124" s="6" customFormat="1" ht="69.75" customHeight="1" x14ac:dyDescent="0.2">
      <c r="A48" s="195" t="s">
        <v>49</v>
      </c>
      <c r="B48" s="196"/>
      <c r="C48" s="196"/>
      <c r="D48" s="196"/>
      <c r="E48" s="196"/>
      <c r="F48" s="197"/>
      <c r="G48" s="329" t="s">
        <v>293</v>
      </c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30"/>
      <c r="AB48" s="142">
        <v>1</v>
      </c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4"/>
      <c r="AP48" s="133">
        <v>20000</v>
      </c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3">
        <f>AB48*AP48</f>
        <v>20000</v>
      </c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5"/>
      <c r="BQ48" s="133">
        <f>BD48</f>
        <v>20000</v>
      </c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5"/>
      <c r="CE48" s="142"/>
      <c r="CF48" s="143"/>
      <c r="CG48" s="143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4"/>
      <c r="CU48" s="142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/>
      <c r="DG48" s="144"/>
      <c r="DH48" s="142"/>
      <c r="DI48" s="143"/>
      <c r="DJ48" s="143"/>
      <c r="DK48" s="143"/>
      <c r="DL48" s="143"/>
      <c r="DM48" s="143"/>
      <c r="DN48" s="143"/>
      <c r="DO48" s="143"/>
      <c r="DP48" s="143"/>
      <c r="DQ48" s="143"/>
      <c r="DR48" s="143"/>
      <c r="DS48" s="143"/>
      <c r="DT48" s="144"/>
    </row>
    <row r="49" spans="1:124" s="6" customFormat="1" ht="16.5" customHeight="1" x14ac:dyDescent="0.2">
      <c r="A49" s="195" t="s">
        <v>177</v>
      </c>
      <c r="B49" s="196"/>
      <c r="C49" s="196"/>
      <c r="D49" s="196"/>
      <c r="E49" s="196"/>
      <c r="F49" s="197"/>
      <c r="G49" s="329" t="s">
        <v>294</v>
      </c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30"/>
      <c r="AB49" s="142">
        <v>1</v>
      </c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>
        <v>44000</v>
      </c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33">
        <f>AB49*AP49</f>
        <v>44000</v>
      </c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5"/>
      <c r="BQ49" s="133">
        <f>BD49</f>
        <v>44000</v>
      </c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5"/>
      <c r="CE49" s="142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4"/>
      <c r="CU49" s="142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4"/>
      <c r="DH49" s="142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4"/>
    </row>
    <row r="50" spans="1:124" s="6" customFormat="1" ht="26.25" customHeight="1" x14ac:dyDescent="0.2">
      <c r="A50" s="145" t="s">
        <v>10</v>
      </c>
      <c r="B50" s="146"/>
      <c r="C50" s="146"/>
      <c r="D50" s="146"/>
      <c r="E50" s="146"/>
      <c r="F50" s="147"/>
      <c r="G50" s="331" t="s">
        <v>136</v>
      </c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331"/>
      <c r="AA50" s="332"/>
      <c r="AB50" s="149" t="s">
        <v>1</v>
      </c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1"/>
      <c r="AP50" s="149" t="s">
        <v>1</v>
      </c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42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4"/>
      <c r="BQ50" s="142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4"/>
      <c r="CE50" s="142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4"/>
      <c r="CU50" s="142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4"/>
      <c r="DH50" s="142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4"/>
    </row>
    <row r="51" spans="1:124" s="6" customFormat="1" ht="16.5" customHeight="1" x14ac:dyDescent="0.2">
      <c r="A51" s="145" t="s">
        <v>135</v>
      </c>
      <c r="B51" s="146"/>
      <c r="C51" s="146"/>
      <c r="D51" s="146"/>
      <c r="E51" s="146"/>
      <c r="F51" s="147"/>
      <c r="G51" s="331" t="s">
        <v>134</v>
      </c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1"/>
      <c r="Z51" s="331"/>
      <c r="AA51" s="332"/>
      <c r="AB51" s="149" t="s">
        <v>1</v>
      </c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1"/>
      <c r="AP51" s="149" t="s">
        <v>1</v>
      </c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49" t="s">
        <v>1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1"/>
      <c r="BQ51" s="142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4"/>
      <c r="CE51" s="142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4"/>
      <c r="CU51" s="142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4"/>
      <c r="DH51" s="142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4"/>
    </row>
    <row r="52" spans="1:124" s="6" customFormat="1" ht="16.5" customHeight="1" x14ac:dyDescent="0.2">
      <c r="A52" s="195"/>
      <c r="B52" s="196"/>
      <c r="C52" s="196"/>
      <c r="D52" s="196"/>
      <c r="E52" s="196"/>
      <c r="F52" s="197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  <c r="W52" s="336"/>
      <c r="X52" s="336"/>
      <c r="Y52" s="336"/>
      <c r="Z52" s="336"/>
      <c r="AA52" s="337"/>
      <c r="AB52" s="142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4"/>
      <c r="AP52" s="142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2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4"/>
      <c r="BQ52" s="142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44"/>
      <c r="CE52" s="142"/>
      <c r="CF52" s="143"/>
      <c r="CG52" s="143"/>
      <c r="CH52" s="143"/>
      <c r="CI52" s="143"/>
      <c r="CJ52" s="143"/>
      <c r="CK52" s="143"/>
      <c r="CL52" s="143"/>
      <c r="CM52" s="143"/>
      <c r="CN52" s="143"/>
      <c r="CO52" s="143"/>
      <c r="CP52" s="143"/>
      <c r="CQ52" s="143"/>
      <c r="CR52" s="143"/>
      <c r="CS52" s="143"/>
      <c r="CT52" s="144"/>
      <c r="CU52" s="142"/>
      <c r="CV52" s="143"/>
      <c r="CW52" s="143"/>
      <c r="CX52" s="143"/>
      <c r="CY52" s="143"/>
      <c r="CZ52" s="143"/>
      <c r="DA52" s="143"/>
      <c r="DB52" s="143"/>
      <c r="DC52" s="143"/>
      <c r="DD52" s="143"/>
      <c r="DE52" s="143"/>
      <c r="DF52" s="143"/>
      <c r="DG52" s="144"/>
      <c r="DH52" s="142"/>
      <c r="DI52" s="143"/>
      <c r="DJ52" s="143"/>
      <c r="DK52" s="143"/>
      <c r="DL52" s="143"/>
      <c r="DM52" s="143"/>
      <c r="DN52" s="143"/>
      <c r="DO52" s="143"/>
      <c r="DP52" s="143"/>
      <c r="DQ52" s="143"/>
      <c r="DR52" s="143"/>
      <c r="DS52" s="143"/>
      <c r="DT52" s="144"/>
    </row>
    <row r="53" spans="1:124" s="6" customFormat="1" ht="16.5" customHeight="1" x14ac:dyDescent="0.2">
      <c r="A53" s="195"/>
      <c r="B53" s="196"/>
      <c r="C53" s="196"/>
      <c r="D53" s="196"/>
      <c r="E53" s="196"/>
      <c r="F53" s="197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  <c r="T53" s="336"/>
      <c r="U53" s="336"/>
      <c r="V53" s="336"/>
      <c r="W53" s="336"/>
      <c r="X53" s="336"/>
      <c r="Y53" s="336"/>
      <c r="Z53" s="336"/>
      <c r="AA53" s="337"/>
      <c r="AB53" s="149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1"/>
      <c r="AP53" s="149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42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4"/>
      <c r="BQ53" s="142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44"/>
      <c r="CE53" s="142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4"/>
      <c r="CU53" s="142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4"/>
      <c r="DH53" s="142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4"/>
    </row>
    <row r="54" spans="1:124" s="6" customFormat="1" ht="16.5" customHeight="1" x14ac:dyDescent="0.2">
      <c r="A54" s="192" t="s">
        <v>16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5"/>
      <c r="BD54" s="133">
        <f>BD22+BD33+BD37+BD44+BD46+BD50</f>
        <v>2714551.1500000004</v>
      </c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4"/>
      <c r="BQ54" s="133">
        <f>BQ46+BQ37+BQ33+BQ22</f>
        <v>1714551.15</v>
      </c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44"/>
      <c r="CE54" s="142"/>
      <c r="CF54" s="143"/>
      <c r="CG54" s="143"/>
      <c r="CH54" s="143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4"/>
      <c r="CU54" s="133">
        <f>CU46+CU37+CU22+CU33</f>
        <v>1000000.0000000002</v>
      </c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4"/>
      <c r="DH54" s="142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/>
      <c r="DS54" s="143"/>
      <c r="DT54" s="144"/>
    </row>
  </sheetData>
  <mergeCells count="394"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O12:BB12"/>
    <mergeCell ref="BC13:BP13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DH6:DT6"/>
    <mergeCell ref="CU6:DG6"/>
    <mergeCell ref="CE7:CT7"/>
    <mergeCell ref="CE8:CT8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BC10:BP10"/>
    <mergeCell ref="BC12:BP12"/>
    <mergeCell ref="BQ12:CD12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10:CT10"/>
    <mergeCell ref="CU12:DG12"/>
    <mergeCell ref="BQ13:CD13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N31"/>
  <sheetViews>
    <sheetView view="pageBreakPreview" zoomScaleNormal="100" zoomScaleSheetLayoutView="100" workbookViewId="0">
      <selection activeCell="CD27" sqref="CD27:CQ27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43" width="0.85546875" style="1"/>
    <col min="144" max="144" width="7.5703125" style="1" customWidth="1"/>
    <col min="145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217" t="s">
        <v>264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F2" s="218"/>
      <c r="BG2" s="218"/>
      <c r="BH2" s="218"/>
      <c r="BI2" s="218"/>
      <c r="BJ2" s="218"/>
      <c r="BK2" s="218"/>
      <c r="BL2" s="218"/>
      <c r="BM2" s="218"/>
      <c r="BN2" s="218"/>
      <c r="BO2" s="218"/>
      <c r="BP2" s="218"/>
      <c r="BQ2" s="218"/>
      <c r="BR2" s="218"/>
      <c r="BS2" s="218"/>
      <c r="BT2" s="218"/>
      <c r="BU2" s="218"/>
      <c r="BV2" s="218"/>
      <c r="BW2" s="218"/>
      <c r="BX2" s="218"/>
      <c r="BY2" s="218"/>
      <c r="BZ2" s="218"/>
      <c r="CA2" s="218"/>
      <c r="CB2" s="218"/>
      <c r="CC2" s="218"/>
      <c r="CD2" s="218"/>
      <c r="CE2" s="218"/>
      <c r="CF2" s="218"/>
      <c r="CG2" s="218"/>
      <c r="CH2" s="218"/>
      <c r="CI2" s="218"/>
      <c r="CJ2" s="218"/>
      <c r="CK2" s="218"/>
      <c r="CL2" s="218"/>
      <c r="CM2" s="218"/>
      <c r="CN2" s="218"/>
      <c r="CO2" s="218"/>
      <c r="CP2" s="218"/>
      <c r="CQ2" s="218"/>
      <c r="CR2" s="218"/>
      <c r="CS2" s="218"/>
      <c r="CT2" s="218"/>
      <c r="CU2" s="218"/>
      <c r="CV2" s="218"/>
      <c r="CW2" s="218"/>
      <c r="CX2" s="218"/>
      <c r="CY2" s="218"/>
      <c r="CZ2" s="218"/>
      <c r="DA2" s="218"/>
      <c r="DB2" s="218"/>
      <c r="DC2" s="218"/>
      <c r="DD2" s="218"/>
      <c r="DE2" s="218"/>
      <c r="DF2" s="218"/>
      <c r="DG2" s="218"/>
      <c r="DH2" s="218"/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41" t="s">
        <v>3</v>
      </c>
      <c r="B4" s="342"/>
      <c r="C4" s="342"/>
      <c r="D4" s="342"/>
      <c r="E4" s="342"/>
      <c r="F4" s="343"/>
      <c r="G4" s="342" t="s">
        <v>23</v>
      </c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3"/>
      <c r="Z4" s="341" t="s">
        <v>219</v>
      </c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3"/>
      <c r="AN4" s="341" t="s">
        <v>137</v>
      </c>
      <c r="AO4" s="342"/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342"/>
      <c r="BA4" s="343"/>
      <c r="BB4" s="341" t="s">
        <v>152</v>
      </c>
      <c r="BC4" s="342"/>
      <c r="BD4" s="342"/>
      <c r="BE4" s="342"/>
      <c r="BF4" s="342"/>
      <c r="BG4" s="342"/>
      <c r="BH4" s="342"/>
      <c r="BI4" s="342"/>
      <c r="BJ4" s="342"/>
      <c r="BK4" s="342"/>
      <c r="BL4" s="342"/>
      <c r="BM4" s="342"/>
      <c r="BN4" s="342"/>
      <c r="BO4" s="342"/>
      <c r="BP4" s="341" t="s">
        <v>250</v>
      </c>
      <c r="BQ4" s="342"/>
      <c r="BR4" s="342"/>
      <c r="BS4" s="342"/>
      <c r="BT4" s="342"/>
      <c r="BU4" s="342"/>
      <c r="BV4" s="342"/>
      <c r="BW4" s="342"/>
      <c r="BX4" s="342"/>
      <c r="BY4" s="342"/>
      <c r="BZ4" s="342"/>
      <c r="CA4" s="342"/>
      <c r="CB4" s="342"/>
      <c r="CC4" s="343"/>
      <c r="CD4" s="350" t="s">
        <v>166</v>
      </c>
      <c r="CE4" s="351"/>
      <c r="CF4" s="351"/>
      <c r="CG4" s="351"/>
      <c r="CH4" s="351"/>
      <c r="CI4" s="351"/>
      <c r="CJ4" s="351"/>
      <c r="CK4" s="351"/>
      <c r="CL4" s="351"/>
      <c r="CM4" s="351"/>
      <c r="CN4" s="351"/>
      <c r="CO4" s="351"/>
      <c r="CP4" s="351"/>
      <c r="CQ4" s="352"/>
      <c r="CR4" s="350" t="s">
        <v>176</v>
      </c>
      <c r="CS4" s="351"/>
      <c r="CT4" s="351"/>
      <c r="CU4" s="351"/>
      <c r="CV4" s="351"/>
      <c r="CW4" s="351"/>
      <c r="CX4" s="351"/>
      <c r="CY4" s="351"/>
      <c r="CZ4" s="351"/>
      <c r="DA4" s="351"/>
      <c r="DB4" s="351"/>
      <c r="DC4" s="351"/>
      <c r="DD4" s="351"/>
      <c r="DE4" s="351"/>
      <c r="DF4" s="351"/>
      <c r="DG4" s="351"/>
      <c r="DH4" s="351"/>
      <c r="DI4" s="347" t="s">
        <v>18</v>
      </c>
      <c r="DJ4" s="348"/>
      <c r="DK4" s="348"/>
      <c r="DL4" s="348"/>
      <c r="DM4" s="348"/>
      <c r="DN4" s="348"/>
      <c r="DO4" s="348"/>
      <c r="DP4" s="348"/>
      <c r="DQ4" s="348"/>
      <c r="DR4" s="348"/>
      <c r="DS4" s="348"/>
      <c r="DT4" s="348"/>
      <c r="DU4" s="348"/>
      <c r="DV4" s="348"/>
      <c r="DW4" s="348"/>
      <c r="DX4" s="348"/>
      <c r="DY4" s="348"/>
      <c r="DZ4" s="348"/>
      <c r="EA4" s="348"/>
      <c r="EB4" s="348"/>
      <c r="EC4" s="348"/>
      <c r="ED4" s="348"/>
      <c r="EE4" s="348"/>
      <c r="EF4" s="348"/>
      <c r="EG4" s="348"/>
      <c r="EH4" s="349"/>
      <c r="EI4" s="39"/>
    </row>
    <row r="5" spans="1:139" s="9" customFormat="1" ht="27" customHeight="1" x14ac:dyDescent="0.2">
      <c r="A5" s="344"/>
      <c r="B5" s="345"/>
      <c r="C5" s="345"/>
      <c r="D5" s="345"/>
      <c r="E5" s="345"/>
      <c r="F5" s="346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6"/>
      <c r="Z5" s="344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6"/>
      <c r="AN5" s="344"/>
      <c r="AO5" s="345"/>
      <c r="AP5" s="345"/>
      <c r="AQ5" s="345"/>
      <c r="AR5" s="345"/>
      <c r="AS5" s="345"/>
      <c r="AT5" s="345"/>
      <c r="AU5" s="345"/>
      <c r="AV5" s="345"/>
      <c r="AW5" s="345"/>
      <c r="AX5" s="345"/>
      <c r="AY5" s="345"/>
      <c r="AZ5" s="345"/>
      <c r="BA5" s="346"/>
      <c r="BB5" s="344"/>
      <c r="BC5" s="345"/>
      <c r="BD5" s="345"/>
      <c r="BE5" s="345"/>
      <c r="BF5" s="345"/>
      <c r="BG5" s="345"/>
      <c r="BH5" s="345"/>
      <c r="BI5" s="345"/>
      <c r="BJ5" s="345"/>
      <c r="BK5" s="345"/>
      <c r="BL5" s="345"/>
      <c r="BM5" s="345"/>
      <c r="BN5" s="345"/>
      <c r="BO5" s="345"/>
      <c r="BP5" s="344"/>
      <c r="BQ5" s="345"/>
      <c r="BR5" s="345"/>
      <c r="BS5" s="345"/>
      <c r="BT5" s="345"/>
      <c r="BU5" s="345"/>
      <c r="BV5" s="345"/>
      <c r="BW5" s="345"/>
      <c r="BX5" s="345"/>
      <c r="BY5" s="345"/>
      <c r="BZ5" s="345"/>
      <c r="CA5" s="345"/>
      <c r="CB5" s="345"/>
      <c r="CC5" s="346"/>
      <c r="CD5" s="353"/>
      <c r="CE5" s="354"/>
      <c r="CF5" s="354"/>
      <c r="CG5" s="354"/>
      <c r="CH5" s="354"/>
      <c r="CI5" s="354"/>
      <c r="CJ5" s="354"/>
      <c r="CK5" s="354"/>
      <c r="CL5" s="354"/>
      <c r="CM5" s="354"/>
      <c r="CN5" s="354"/>
      <c r="CO5" s="354"/>
      <c r="CP5" s="354"/>
      <c r="CQ5" s="355"/>
      <c r="CR5" s="353"/>
      <c r="CS5" s="354"/>
      <c r="CT5" s="354"/>
      <c r="CU5" s="354"/>
      <c r="CV5" s="354"/>
      <c r="CW5" s="354"/>
      <c r="CX5" s="354"/>
      <c r="CY5" s="354"/>
      <c r="CZ5" s="354"/>
      <c r="DA5" s="354"/>
      <c r="DB5" s="354"/>
      <c r="DC5" s="354"/>
      <c r="DD5" s="354"/>
      <c r="DE5" s="354"/>
      <c r="DF5" s="354"/>
      <c r="DG5" s="354"/>
      <c r="DH5" s="354"/>
      <c r="DI5" s="347" t="s">
        <v>2</v>
      </c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9"/>
      <c r="DV5" s="347" t="s">
        <v>43</v>
      </c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9"/>
      <c r="EI5" s="39"/>
    </row>
    <row r="6" spans="1:139" s="7" customFormat="1" ht="12.75" x14ac:dyDescent="0.2">
      <c r="A6" s="211">
        <v>1</v>
      </c>
      <c r="B6" s="212"/>
      <c r="C6" s="212"/>
      <c r="D6" s="212"/>
      <c r="E6" s="212"/>
      <c r="F6" s="213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3"/>
      <c r="Z6" s="211">
        <v>3</v>
      </c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3"/>
      <c r="AN6" s="211">
        <v>4</v>
      </c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3"/>
      <c r="BB6" s="211">
        <v>5</v>
      </c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1">
        <v>6</v>
      </c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3"/>
      <c r="CD6" s="321">
        <v>7</v>
      </c>
      <c r="CE6" s="322"/>
      <c r="CF6" s="322"/>
      <c r="CG6" s="322"/>
      <c r="CH6" s="322"/>
      <c r="CI6" s="322"/>
      <c r="CJ6" s="322"/>
      <c r="CK6" s="322"/>
      <c r="CL6" s="322"/>
      <c r="CM6" s="322"/>
      <c r="CN6" s="322"/>
      <c r="CO6" s="322"/>
      <c r="CP6" s="322"/>
      <c r="CQ6" s="323"/>
      <c r="CR6" s="321">
        <v>8</v>
      </c>
      <c r="CS6" s="322"/>
      <c r="CT6" s="322"/>
      <c r="CU6" s="322"/>
      <c r="CV6" s="322"/>
      <c r="CW6" s="322"/>
      <c r="CX6" s="322"/>
      <c r="CY6" s="322"/>
      <c r="CZ6" s="322"/>
      <c r="DA6" s="322"/>
      <c r="DB6" s="322"/>
      <c r="DC6" s="322"/>
      <c r="DD6" s="322"/>
      <c r="DE6" s="322"/>
      <c r="DF6" s="322"/>
      <c r="DG6" s="322"/>
      <c r="DH6" s="322"/>
      <c r="DI6" s="321">
        <v>9</v>
      </c>
      <c r="DJ6" s="322"/>
      <c r="DK6" s="322"/>
      <c r="DL6" s="322"/>
      <c r="DM6" s="322"/>
      <c r="DN6" s="322"/>
      <c r="DO6" s="322"/>
      <c r="DP6" s="322"/>
      <c r="DQ6" s="322"/>
      <c r="DR6" s="322"/>
      <c r="DS6" s="322"/>
      <c r="DT6" s="322"/>
      <c r="DU6" s="323"/>
      <c r="DV6" s="321">
        <v>10</v>
      </c>
      <c r="DW6" s="322"/>
      <c r="DX6" s="322"/>
      <c r="DY6" s="322"/>
      <c r="DZ6" s="322"/>
      <c r="EA6" s="322"/>
      <c r="EB6" s="322"/>
      <c r="EC6" s="322"/>
      <c r="ED6" s="322"/>
      <c r="EE6" s="322"/>
      <c r="EF6" s="322"/>
      <c r="EG6" s="322"/>
      <c r="EH6" s="323"/>
      <c r="EI6" s="40"/>
    </row>
    <row r="7" spans="1:139" s="6" customFormat="1" ht="30.75" customHeight="1" x14ac:dyDescent="0.2">
      <c r="A7" s="251" t="s">
        <v>6</v>
      </c>
      <c r="B7" s="252"/>
      <c r="C7" s="252"/>
      <c r="D7" s="252"/>
      <c r="E7" s="252"/>
      <c r="F7" s="253"/>
      <c r="G7" s="357" t="s">
        <v>296</v>
      </c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8"/>
      <c r="Z7" s="149">
        <v>226</v>
      </c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1"/>
      <c r="AN7" s="149" t="s">
        <v>1</v>
      </c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1"/>
      <c r="BB7" s="149" t="s">
        <v>1</v>
      </c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33">
        <f>BP9+BP10</f>
        <v>5519664.04</v>
      </c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4"/>
      <c r="CD7" s="133">
        <f>CD9+CD10</f>
        <v>5519664.04</v>
      </c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4"/>
      <c r="CR7" s="142"/>
      <c r="CS7" s="228"/>
      <c r="CT7" s="228"/>
      <c r="CU7" s="228"/>
      <c r="CV7" s="228"/>
      <c r="CW7" s="228"/>
      <c r="CX7" s="228"/>
      <c r="CY7" s="228"/>
      <c r="CZ7" s="228"/>
      <c r="DA7" s="228"/>
      <c r="DB7" s="228"/>
      <c r="DC7" s="228"/>
      <c r="DD7" s="228"/>
      <c r="DE7" s="228"/>
      <c r="DF7" s="228"/>
      <c r="DG7" s="228"/>
      <c r="DH7" s="228"/>
      <c r="DI7" s="142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4"/>
      <c r="DV7" s="142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4"/>
      <c r="EI7" s="35"/>
    </row>
    <row r="8" spans="1:139" s="6" customFormat="1" ht="12.75" x14ac:dyDescent="0.2">
      <c r="A8" s="251" t="s">
        <v>25</v>
      </c>
      <c r="B8" s="252"/>
      <c r="C8" s="252"/>
      <c r="D8" s="252"/>
      <c r="E8" s="252"/>
      <c r="F8" s="253"/>
      <c r="G8" s="232" t="s">
        <v>73</v>
      </c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3"/>
      <c r="Z8" s="149" t="s">
        <v>1</v>
      </c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1"/>
      <c r="AN8" s="149" t="s">
        <v>1</v>
      </c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1"/>
      <c r="BB8" s="149" t="s">
        <v>1</v>
      </c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49" t="s">
        <v>1</v>
      </c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1"/>
      <c r="CD8" s="142" t="s">
        <v>1</v>
      </c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4"/>
      <c r="CR8" s="142" t="s">
        <v>1</v>
      </c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2" t="s">
        <v>1</v>
      </c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4"/>
      <c r="DV8" s="142" t="s">
        <v>1</v>
      </c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4"/>
      <c r="EI8" s="35"/>
    </row>
    <row r="9" spans="1:139" s="6" customFormat="1" ht="20.25" customHeight="1" x14ac:dyDescent="0.2">
      <c r="A9" s="254"/>
      <c r="B9" s="255"/>
      <c r="C9" s="255"/>
      <c r="D9" s="255"/>
      <c r="E9" s="255"/>
      <c r="F9" s="256"/>
      <c r="G9" s="329" t="s">
        <v>297</v>
      </c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30"/>
      <c r="Z9" s="142">
        <v>226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4"/>
      <c r="AN9" s="142">
        <v>1</v>
      </c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4"/>
      <c r="BB9" s="133">
        <v>393542.63</v>
      </c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3">
        <f>BB9</f>
        <v>393542.63</v>
      </c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5"/>
      <c r="CD9" s="133">
        <f>BP9</f>
        <v>393542.63</v>
      </c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4"/>
      <c r="CR9" s="142"/>
      <c r="CS9" s="228"/>
      <c r="CT9" s="228"/>
      <c r="CU9" s="228"/>
      <c r="CV9" s="228"/>
      <c r="CW9" s="228"/>
      <c r="CX9" s="228"/>
      <c r="CY9" s="228"/>
      <c r="CZ9" s="228"/>
      <c r="DA9" s="228"/>
      <c r="DB9" s="228"/>
      <c r="DC9" s="228"/>
      <c r="DD9" s="228"/>
      <c r="DE9" s="228"/>
      <c r="DF9" s="228"/>
      <c r="DG9" s="228"/>
      <c r="DH9" s="228"/>
      <c r="DI9" s="142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4"/>
      <c r="DV9" s="142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4"/>
      <c r="EI9" s="35"/>
    </row>
    <row r="10" spans="1:139" s="6" customFormat="1" ht="24.75" customHeight="1" x14ac:dyDescent="0.2">
      <c r="A10" s="254"/>
      <c r="B10" s="255"/>
      <c r="C10" s="255"/>
      <c r="D10" s="255"/>
      <c r="E10" s="255"/>
      <c r="F10" s="256"/>
      <c r="G10" s="329" t="s">
        <v>298</v>
      </c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30"/>
      <c r="Z10" s="142">
        <v>226</v>
      </c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4"/>
      <c r="AN10" s="142">
        <v>1</v>
      </c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33">
        <f>5188321.41-62200</f>
        <v>5126121.41</v>
      </c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3">
        <f>BB10</f>
        <v>5126121.41</v>
      </c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5"/>
      <c r="CD10" s="133">
        <f>BP10</f>
        <v>5126121.41</v>
      </c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5"/>
      <c r="CR10" s="133"/>
      <c r="CS10" s="340"/>
      <c r="CT10" s="340"/>
      <c r="CU10" s="340"/>
      <c r="CV10" s="340"/>
      <c r="CW10" s="340"/>
      <c r="CX10" s="340"/>
      <c r="CY10" s="340"/>
      <c r="CZ10" s="340"/>
      <c r="DA10" s="340"/>
      <c r="DB10" s="340"/>
      <c r="DC10" s="340"/>
      <c r="DD10" s="340"/>
      <c r="DE10" s="340"/>
      <c r="DF10" s="340"/>
      <c r="DG10" s="340"/>
      <c r="DH10" s="340"/>
      <c r="DI10" s="133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5"/>
      <c r="DV10" s="133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5"/>
      <c r="EI10" s="35"/>
    </row>
    <row r="11" spans="1:139" s="6" customFormat="1" ht="36" customHeight="1" x14ac:dyDescent="0.2">
      <c r="A11" s="251" t="s">
        <v>7</v>
      </c>
      <c r="B11" s="252"/>
      <c r="C11" s="252"/>
      <c r="D11" s="252"/>
      <c r="E11" s="252"/>
      <c r="F11" s="253"/>
      <c r="G11" s="331" t="s">
        <v>139</v>
      </c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32"/>
      <c r="Z11" s="149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1"/>
      <c r="AN11" s="149" t="s">
        <v>1</v>
      </c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1"/>
      <c r="BB11" s="149" t="s">
        <v>1</v>
      </c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42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4"/>
      <c r="CD11" s="142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4"/>
      <c r="CR11" s="142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2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4"/>
      <c r="DV11" s="142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4"/>
      <c r="EI11" s="35"/>
    </row>
    <row r="12" spans="1:139" s="6" customFormat="1" ht="13.7" customHeight="1" x14ac:dyDescent="0.2">
      <c r="A12" s="251" t="s">
        <v>30</v>
      </c>
      <c r="B12" s="252"/>
      <c r="C12" s="252"/>
      <c r="D12" s="252"/>
      <c r="E12" s="252"/>
      <c r="F12" s="253"/>
      <c r="G12" s="232" t="s">
        <v>138</v>
      </c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3"/>
      <c r="Z12" s="149" t="s">
        <v>1</v>
      </c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1"/>
      <c r="AN12" s="149" t="s">
        <v>1</v>
      </c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1"/>
      <c r="BB12" s="149" t="s">
        <v>1</v>
      </c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49" t="s">
        <v>1</v>
      </c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1"/>
      <c r="CD12" s="142" t="s">
        <v>1</v>
      </c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4"/>
      <c r="CR12" s="142" t="s">
        <v>1</v>
      </c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2" t="s">
        <v>1</v>
      </c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4"/>
      <c r="DV12" s="142" t="s">
        <v>1</v>
      </c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4"/>
      <c r="EI12" s="35"/>
    </row>
    <row r="13" spans="1:139" s="6" customFormat="1" ht="13.7" customHeight="1" x14ac:dyDescent="0.2">
      <c r="A13" s="254"/>
      <c r="B13" s="255"/>
      <c r="C13" s="255"/>
      <c r="D13" s="255"/>
      <c r="E13" s="255"/>
      <c r="F13" s="25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7"/>
      <c r="Z13" s="142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4"/>
      <c r="AN13" s="142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4"/>
      <c r="BB13" s="142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2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4"/>
      <c r="CD13" s="142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4"/>
      <c r="CR13" s="142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142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4"/>
      <c r="DV13" s="142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4"/>
      <c r="EI13" s="35"/>
    </row>
    <row r="14" spans="1:139" s="6" customFormat="1" ht="29.25" customHeight="1" x14ac:dyDescent="0.2">
      <c r="A14" s="251" t="s">
        <v>8</v>
      </c>
      <c r="B14" s="252"/>
      <c r="C14" s="252"/>
      <c r="D14" s="252"/>
      <c r="E14" s="252"/>
      <c r="F14" s="253"/>
      <c r="G14" s="331" t="s">
        <v>140</v>
      </c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2"/>
      <c r="Z14" s="149">
        <v>226</v>
      </c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1"/>
      <c r="AN14" s="149" t="s">
        <v>1</v>
      </c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1"/>
      <c r="BB14" s="149" t="s">
        <v>1</v>
      </c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33">
        <f>BP15</f>
        <v>34816</v>
      </c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5"/>
      <c r="CD14" s="133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5"/>
      <c r="CR14" s="133"/>
      <c r="CS14" s="340"/>
      <c r="CT14" s="340"/>
      <c r="CU14" s="340"/>
      <c r="CV14" s="340"/>
      <c r="CW14" s="340"/>
      <c r="CX14" s="340"/>
      <c r="CY14" s="340"/>
      <c r="CZ14" s="340"/>
      <c r="DA14" s="340"/>
      <c r="DB14" s="340"/>
      <c r="DC14" s="340"/>
      <c r="DD14" s="340"/>
      <c r="DE14" s="340"/>
      <c r="DF14" s="340"/>
      <c r="DG14" s="340"/>
      <c r="DH14" s="340"/>
      <c r="DI14" s="133">
        <f>DI15</f>
        <v>34816</v>
      </c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5"/>
      <c r="DV14" s="133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5"/>
      <c r="EI14" s="35"/>
    </row>
    <row r="15" spans="1:139" s="6" customFormat="1" ht="27" customHeight="1" x14ac:dyDescent="0.2">
      <c r="A15" s="251" t="s">
        <v>11</v>
      </c>
      <c r="B15" s="252"/>
      <c r="C15" s="252"/>
      <c r="D15" s="252"/>
      <c r="E15" s="252"/>
      <c r="F15" s="253"/>
      <c r="G15" s="331" t="s">
        <v>299</v>
      </c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2"/>
      <c r="Z15" s="142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4"/>
      <c r="AN15" s="142">
        <v>1</v>
      </c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4"/>
      <c r="BB15" s="133">
        <v>34816</v>
      </c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5"/>
      <c r="BP15" s="133">
        <f>BB15</f>
        <v>34816</v>
      </c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5"/>
      <c r="CD15" s="133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5"/>
      <c r="CR15" s="133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133">
        <v>34816</v>
      </c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5"/>
      <c r="DV15" s="142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4"/>
      <c r="EI15" s="35"/>
    </row>
    <row r="16" spans="1:139" s="6" customFormat="1" ht="24" customHeight="1" x14ac:dyDescent="0.2">
      <c r="A16" s="251" t="s">
        <v>305</v>
      </c>
      <c r="B16" s="252"/>
      <c r="C16" s="252"/>
      <c r="D16" s="252"/>
      <c r="E16" s="252"/>
      <c r="F16" s="253"/>
      <c r="G16" s="331" t="s">
        <v>312</v>
      </c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2"/>
      <c r="Z16" s="142">
        <v>226</v>
      </c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4"/>
      <c r="AN16" s="149" t="s">
        <v>1</v>
      </c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1"/>
      <c r="BB16" s="149" t="s">
        <v>1</v>
      </c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33">
        <f>SUM(BP17:CC23)</f>
        <v>1974249.02</v>
      </c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5"/>
      <c r="CD16" s="133">
        <f>SUM(CD17:CQ23)</f>
        <v>1009065.02</v>
      </c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5"/>
      <c r="CR16" s="133"/>
      <c r="CS16" s="340"/>
      <c r="CT16" s="340"/>
      <c r="CU16" s="340"/>
      <c r="CV16" s="340"/>
      <c r="CW16" s="340"/>
      <c r="CX16" s="340"/>
      <c r="CY16" s="340"/>
      <c r="CZ16" s="340"/>
      <c r="DA16" s="340"/>
      <c r="DB16" s="340"/>
      <c r="DC16" s="340"/>
      <c r="DD16" s="340"/>
      <c r="DE16" s="340"/>
      <c r="DF16" s="340"/>
      <c r="DG16" s="340"/>
      <c r="DH16" s="340"/>
      <c r="DI16" s="243">
        <f>SUM(DI17:DU23)</f>
        <v>965184</v>
      </c>
      <c r="DJ16" s="244"/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5"/>
      <c r="DV16" s="142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4"/>
      <c r="EI16" s="35"/>
    </row>
    <row r="17" spans="1:144" s="6" customFormat="1" ht="24" customHeight="1" x14ac:dyDescent="0.2">
      <c r="A17" s="251" t="s">
        <v>49</v>
      </c>
      <c r="B17" s="252"/>
      <c r="C17" s="252"/>
      <c r="D17" s="252"/>
      <c r="E17" s="252"/>
      <c r="F17" s="253"/>
      <c r="G17" s="331" t="s">
        <v>304</v>
      </c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1"/>
      <c r="X17" s="331"/>
      <c r="Y17" s="332"/>
      <c r="Z17" s="142">
        <v>226</v>
      </c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4"/>
      <c r="AN17" s="142">
        <v>12</v>
      </c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4"/>
      <c r="BB17" s="133">
        <v>52080</v>
      </c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3">
        <f>AN17*BB17</f>
        <v>624960</v>
      </c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5"/>
      <c r="CD17" s="133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5"/>
      <c r="CR17" s="133"/>
      <c r="CS17" s="340"/>
      <c r="CT17" s="340"/>
      <c r="CU17" s="340"/>
      <c r="CV17" s="340"/>
      <c r="CW17" s="340"/>
      <c r="CX17" s="340"/>
      <c r="CY17" s="340"/>
      <c r="CZ17" s="340"/>
      <c r="DA17" s="340"/>
      <c r="DB17" s="340"/>
      <c r="DC17" s="340"/>
      <c r="DD17" s="340"/>
      <c r="DE17" s="340"/>
      <c r="DF17" s="340"/>
      <c r="DG17" s="340"/>
      <c r="DH17" s="340"/>
      <c r="DI17" s="133">
        <f>AN17*BB17</f>
        <v>624960</v>
      </c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5"/>
      <c r="DV17" s="142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4"/>
      <c r="EI17" s="35"/>
    </row>
    <row r="18" spans="1:144" s="6" customFormat="1" ht="23.25" customHeight="1" x14ac:dyDescent="0.2">
      <c r="A18" s="254" t="s">
        <v>177</v>
      </c>
      <c r="B18" s="255"/>
      <c r="C18" s="255"/>
      <c r="D18" s="255"/>
      <c r="E18" s="255"/>
      <c r="F18" s="256"/>
      <c r="G18" s="329" t="s">
        <v>306</v>
      </c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30"/>
      <c r="Z18" s="142">
        <v>226</v>
      </c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4"/>
      <c r="AN18" s="142">
        <v>1</v>
      </c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33">
        <v>3000</v>
      </c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3">
        <f>AN18*BB18</f>
        <v>3000</v>
      </c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5"/>
      <c r="CD18" s="133">
        <f>BP18</f>
        <v>3000</v>
      </c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5"/>
      <c r="CR18" s="133"/>
      <c r="CS18" s="340"/>
      <c r="CT18" s="340"/>
      <c r="CU18" s="340"/>
      <c r="CV18" s="340"/>
      <c r="CW18" s="340"/>
      <c r="CX18" s="340"/>
      <c r="CY18" s="340"/>
      <c r="CZ18" s="340"/>
      <c r="DA18" s="340"/>
      <c r="DB18" s="340"/>
      <c r="DC18" s="340"/>
      <c r="DD18" s="340"/>
      <c r="DE18" s="340"/>
      <c r="DF18" s="340"/>
      <c r="DG18" s="340"/>
      <c r="DH18" s="340"/>
      <c r="DI18" s="133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5"/>
      <c r="DV18" s="133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5"/>
      <c r="EI18" s="35">
        <v>6112200</v>
      </c>
    </row>
    <row r="19" spans="1:144" s="6" customFormat="1" ht="28.5" customHeight="1" x14ac:dyDescent="0.2">
      <c r="A19" s="254" t="s">
        <v>313</v>
      </c>
      <c r="B19" s="255"/>
      <c r="C19" s="255"/>
      <c r="D19" s="255"/>
      <c r="E19" s="255"/>
      <c r="F19" s="256"/>
      <c r="G19" s="329" t="s">
        <v>308</v>
      </c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30"/>
      <c r="Z19" s="142">
        <v>226</v>
      </c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4"/>
      <c r="AN19" s="142">
        <v>1</v>
      </c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33">
        <v>43000</v>
      </c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3">
        <f>AN19*BB19</f>
        <v>43000</v>
      </c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5"/>
      <c r="CD19" s="133">
        <f>BP19</f>
        <v>43000</v>
      </c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5"/>
      <c r="CR19" s="133"/>
      <c r="CS19" s="340"/>
      <c r="CT19" s="340"/>
      <c r="CU19" s="340"/>
      <c r="CV19" s="340"/>
      <c r="CW19" s="340"/>
      <c r="CX19" s="340"/>
      <c r="CY19" s="340"/>
      <c r="CZ19" s="340"/>
      <c r="DA19" s="340"/>
      <c r="DB19" s="340"/>
      <c r="DC19" s="340"/>
      <c r="DD19" s="340"/>
      <c r="DE19" s="340"/>
      <c r="DF19" s="340"/>
      <c r="DG19" s="340"/>
      <c r="DH19" s="340"/>
      <c r="DI19" s="133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5"/>
      <c r="DV19" s="133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5"/>
      <c r="EI19" s="35">
        <v>6112200</v>
      </c>
    </row>
    <row r="20" spans="1:144" s="6" customFormat="1" ht="20.25" customHeight="1" x14ac:dyDescent="0.2">
      <c r="A20" s="254" t="s">
        <v>314</v>
      </c>
      <c r="B20" s="255"/>
      <c r="C20" s="255"/>
      <c r="D20" s="255"/>
      <c r="E20" s="255"/>
      <c r="F20" s="256"/>
      <c r="G20" s="329" t="s">
        <v>307</v>
      </c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  <c r="Z20" s="142">
        <v>226</v>
      </c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4"/>
      <c r="AN20" s="142">
        <v>1</v>
      </c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4"/>
      <c r="BB20" s="133">
        <v>120000</v>
      </c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3">
        <f>BB20</f>
        <v>120000</v>
      </c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5"/>
      <c r="CD20" s="133">
        <f>BP20</f>
        <v>120000</v>
      </c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5"/>
      <c r="CR20" s="133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3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5"/>
      <c r="DV20" s="133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5"/>
      <c r="EI20" s="35">
        <v>478729.06</v>
      </c>
    </row>
    <row r="21" spans="1:144" s="6" customFormat="1" ht="33.75" customHeight="1" x14ac:dyDescent="0.2">
      <c r="A21" s="254" t="s">
        <v>315</v>
      </c>
      <c r="B21" s="255"/>
      <c r="C21" s="255"/>
      <c r="D21" s="255"/>
      <c r="E21" s="255"/>
      <c r="F21" s="256"/>
      <c r="G21" s="329" t="s">
        <v>309</v>
      </c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30"/>
      <c r="Z21" s="142">
        <v>226</v>
      </c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4"/>
      <c r="AN21" s="142">
        <v>1</v>
      </c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4"/>
      <c r="BB21" s="133">
        <v>540224</v>
      </c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3">
        <f t="shared" ref="BP21:BP26" si="0">BB21</f>
        <v>540224</v>
      </c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5"/>
      <c r="CD21" s="133">
        <v>200000</v>
      </c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5"/>
      <c r="CR21" s="133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3">
        <v>340224</v>
      </c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5"/>
      <c r="DV21" s="133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35">
        <f>SUM(EI19:EI20)</f>
        <v>6590929.0599999996</v>
      </c>
    </row>
    <row r="22" spans="1:144" s="6" customFormat="1" ht="36.950000000000003" customHeight="1" x14ac:dyDescent="0.2">
      <c r="A22" s="254" t="s">
        <v>316</v>
      </c>
      <c r="B22" s="255"/>
      <c r="C22" s="255"/>
      <c r="D22" s="255"/>
      <c r="E22" s="255"/>
      <c r="F22" s="256"/>
      <c r="G22" s="329" t="s">
        <v>310</v>
      </c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30"/>
      <c r="Z22" s="142">
        <v>226</v>
      </c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4"/>
      <c r="AN22" s="142">
        <v>1</v>
      </c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4"/>
      <c r="BB22" s="133">
        <f>986289.02-418224</f>
        <v>568065.02</v>
      </c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3">
        <f t="shared" si="0"/>
        <v>568065.02</v>
      </c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5"/>
      <c r="CD22" s="133">
        <f>BP22</f>
        <v>568065.02</v>
      </c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5"/>
      <c r="CR22" s="133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3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5"/>
      <c r="DV22" s="133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5"/>
      <c r="EI22" s="35">
        <f>CD27-EI21</f>
        <v>-62199.999999999069</v>
      </c>
    </row>
    <row r="23" spans="1:144" s="6" customFormat="1" ht="13.7" customHeight="1" x14ac:dyDescent="0.2">
      <c r="A23" s="254" t="s">
        <v>317</v>
      </c>
      <c r="B23" s="255"/>
      <c r="C23" s="255"/>
      <c r="D23" s="255"/>
      <c r="E23" s="255"/>
      <c r="F23" s="256"/>
      <c r="G23" s="336" t="s">
        <v>311</v>
      </c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7"/>
      <c r="Z23" s="142">
        <v>226</v>
      </c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4"/>
      <c r="AN23" s="142">
        <v>3</v>
      </c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33">
        <v>25000</v>
      </c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3">
        <f>BB23*AN23</f>
        <v>75000</v>
      </c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5"/>
      <c r="CD23" s="133">
        <f>BP23</f>
        <v>75000</v>
      </c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5"/>
      <c r="CR23" s="133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3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5"/>
      <c r="DV23" s="133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5"/>
      <c r="EI23" s="35"/>
    </row>
    <row r="24" spans="1:144" s="6" customFormat="1" ht="13.7" customHeight="1" x14ac:dyDescent="0.2">
      <c r="A24" s="254" t="s">
        <v>381</v>
      </c>
      <c r="B24" s="255"/>
      <c r="C24" s="255"/>
      <c r="D24" s="255"/>
      <c r="E24" s="255"/>
      <c r="F24" s="256"/>
      <c r="G24" s="336" t="s">
        <v>382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7"/>
      <c r="Z24" s="142">
        <v>227</v>
      </c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4"/>
      <c r="AN24" s="142">
        <v>1</v>
      </c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33">
        <v>30000</v>
      </c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3">
        <f t="shared" si="0"/>
        <v>30000</v>
      </c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5"/>
      <c r="CD24" s="133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5"/>
      <c r="CR24" s="133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3">
        <f>BP24</f>
        <v>30000</v>
      </c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5"/>
      <c r="DV24" s="133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5"/>
      <c r="EI24" s="35"/>
    </row>
    <row r="25" spans="1:144" s="6" customFormat="1" ht="13.7" hidden="1" customHeight="1" x14ac:dyDescent="0.2">
      <c r="A25" s="254"/>
      <c r="B25" s="255"/>
      <c r="C25" s="255"/>
      <c r="D25" s="255"/>
      <c r="E25" s="255"/>
      <c r="F25" s="25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7"/>
      <c r="Z25" s="142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4"/>
      <c r="AN25" s="142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4"/>
      <c r="BB25" s="133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3">
        <f t="shared" si="0"/>
        <v>0</v>
      </c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5"/>
      <c r="CD25" s="133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5"/>
      <c r="CR25" s="133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3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5"/>
      <c r="DV25" s="133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5"/>
      <c r="EI25" s="35"/>
    </row>
    <row r="26" spans="1:144" s="6" customFormat="1" ht="13.7" hidden="1" customHeight="1" x14ac:dyDescent="0.2">
      <c r="A26" s="254"/>
      <c r="B26" s="255"/>
      <c r="C26" s="255"/>
      <c r="D26" s="255"/>
      <c r="E26" s="255"/>
      <c r="F26" s="25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7"/>
      <c r="Z26" s="142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4"/>
      <c r="AN26" s="142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4"/>
      <c r="BB26" s="133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3">
        <f t="shared" si="0"/>
        <v>0</v>
      </c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5"/>
      <c r="CD26" s="133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5"/>
      <c r="CR26" s="133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3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5"/>
      <c r="DV26" s="133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5"/>
      <c r="EI26" s="35"/>
    </row>
    <row r="27" spans="1:144" s="6" customFormat="1" ht="13.7" customHeight="1" x14ac:dyDescent="0.2">
      <c r="A27" s="250" t="s">
        <v>16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4"/>
      <c r="BP27" s="243">
        <f>BP7+BP14+BP16+BP24</f>
        <v>7558729.0600000005</v>
      </c>
      <c r="BQ27" s="315"/>
      <c r="BR27" s="315"/>
      <c r="BS27" s="315"/>
      <c r="BT27" s="315"/>
      <c r="BU27" s="315"/>
      <c r="BV27" s="315"/>
      <c r="BW27" s="315"/>
      <c r="BX27" s="315"/>
      <c r="BY27" s="315"/>
      <c r="BZ27" s="315"/>
      <c r="CA27" s="315"/>
      <c r="CB27" s="315"/>
      <c r="CC27" s="316"/>
      <c r="CD27" s="133">
        <f>CD7+CD14+CD16</f>
        <v>6528729.0600000005</v>
      </c>
      <c r="CE27" s="143"/>
      <c r="CF27" s="143"/>
      <c r="CG27" s="143"/>
      <c r="CH27" s="143"/>
      <c r="CI27" s="143"/>
      <c r="CJ27" s="143"/>
      <c r="CK27" s="143"/>
      <c r="CL27" s="143"/>
      <c r="CM27" s="143"/>
      <c r="CN27" s="143"/>
      <c r="CO27" s="143"/>
      <c r="CP27" s="143"/>
      <c r="CQ27" s="144"/>
      <c r="CR27" s="142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33">
        <f>DI14+DI17+DI21+DI24</f>
        <v>1030000</v>
      </c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3"/>
      <c r="DU27" s="144"/>
      <c r="DV27" s="142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4"/>
      <c r="EI27" s="35">
        <v>1000000</v>
      </c>
      <c r="EN27" s="6" t="s">
        <v>401</v>
      </c>
    </row>
    <row r="28" spans="1:144" ht="19.5" customHeight="1" x14ac:dyDescent="0.25">
      <c r="EI28" s="41">
        <f>EI21+EI27</f>
        <v>7590929.0599999996</v>
      </c>
    </row>
    <row r="29" spans="1:144" x14ac:dyDescent="0.25">
      <c r="EI29" s="41">
        <f>EI28-BP27</f>
        <v>32199.999999999069</v>
      </c>
    </row>
    <row r="31" spans="1:144" x14ac:dyDescent="0.25">
      <c r="EI31" s="41">
        <f>EI27-DI27</f>
        <v>-30000</v>
      </c>
    </row>
  </sheetData>
  <mergeCells count="228"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BP13:CC13"/>
    <mergeCell ref="CD13:CQ13"/>
    <mergeCell ref="DV10:EH10"/>
    <mergeCell ref="DI8:DU8"/>
    <mergeCell ref="DI10:DU10"/>
    <mergeCell ref="DV8:EH8"/>
    <mergeCell ref="Z8:AM8"/>
    <mergeCell ref="Z10:AM10"/>
    <mergeCell ref="Z9:AM9"/>
    <mergeCell ref="CR8:DH8"/>
    <mergeCell ref="CR10:DH10"/>
    <mergeCell ref="CD7:CQ7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26:EH26"/>
    <mergeCell ref="DI15:DU15"/>
    <mergeCell ref="CR19:DH19"/>
    <mergeCell ref="CR13:DH13"/>
    <mergeCell ref="CR11:DH11"/>
    <mergeCell ref="BB8:BO8"/>
    <mergeCell ref="BB10:BO10"/>
    <mergeCell ref="BP10:CC10"/>
    <mergeCell ref="AN9:BA9"/>
    <mergeCell ref="BB9:BO9"/>
    <mergeCell ref="BP9:CC9"/>
    <mergeCell ref="CD8:CQ8"/>
    <mergeCell ref="Z4:AM5"/>
    <mergeCell ref="CD6:CQ6"/>
    <mergeCell ref="Z6:AM6"/>
    <mergeCell ref="DV7:EH7"/>
    <mergeCell ref="DI4:EH4"/>
    <mergeCell ref="DV5:EH5"/>
    <mergeCell ref="BP7:CC7"/>
    <mergeCell ref="DI6:DU6"/>
    <mergeCell ref="DV6:EH6"/>
    <mergeCell ref="Z7:AM7"/>
    <mergeCell ref="CR4:DH5"/>
    <mergeCell ref="CR6:DH6"/>
    <mergeCell ref="CR7:DH7"/>
    <mergeCell ref="BB6:BO6"/>
    <mergeCell ref="AN4:BA5"/>
    <mergeCell ref="AN6:BA6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CR24:DH24"/>
    <mergeCell ref="G21:Y21"/>
    <mergeCell ref="CD26:CQ26"/>
    <mergeCell ref="CR15:DH15"/>
    <mergeCell ref="CR14:DH14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BB21:BO21"/>
    <mergeCell ref="BP21:CC21"/>
    <mergeCell ref="CD20:CQ20"/>
    <mergeCell ref="CR20:DH20"/>
    <mergeCell ref="CD17:CQ17"/>
    <mergeCell ref="CR17:DH17"/>
    <mergeCell ref="A24:F24"/>
    <mergeCell ref="G24:Y24"/>
    <mergeCell ref="Z24:AM24"/>
    <mergeCell ref="AN24:BA24"/>
    <mergeCell ref="BB24:BO24"/>
    <mergeCell ref="BP24:CC24"/>
    <mergeCell ref="CD24:CQ24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zoomScaleNormal="100" zoomScaleSheetLayoutView="100" workbookViewId="0">
      <selection activeCell="BP34" sqref="BP34:CC34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41" t="s">
        <v>3</v>
      </c>
      <c r="B3" s="342"/>
      <c r="C3" s="342"/>
      <c r="D3" s="342"/>
      <c r="E3" s="342"/>
      <c r="F3" s="343"/>
      <c r="G3" s="342" t="s">
        <v>23</v>
      </c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3"/>
      <c r="Z3" s="341" t="s">
        <v>219</v>
      </c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3"/>
      <c r="AN3" s="341" t="s">
        <v>137</v>
      </c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3"/>
      <c r="BB3" s="341" t="s">
        <v>152</v>
      </c>
      <c r="BC3" s="342"/>
      <c r="BD3" s="342"/>
      <c r="BE3" s="342"/>
      <c r="BF3" s="342"/>
      <c r="BG3" s="342"/>
      <c r="BH3" s="342"/>
      <c r="BI3" s="342"/>
      <c r="BJ3" s="342"/>
      <c r="BK3" s="342"/>
      <c r="BL3" s="342"/>
      <c r="BM3" s="342"/>
      <c r="BN3" s="342"/>
      <c r="BO3" s="343"/>
      <c r="BP3" s="341" t="s">
        <v>250</v>
      </c>
      <c r="BQ3" s="342"/>
      <c r="BR3" s="342"/>
      <c r="BS3" s="342"/>
      <c r="BT3" s="342"/>
      <c r="BU3" s="342"/>
      <c r="BV3" s="342"/>
      <c r="BW3" s="342"/>
      <c r="BX3" s="342"/>
      <c r="BY3" s="342"/>
      <c r="BZ3" s="342"/>
      <c r="CA3" s="342"/>
      <c r="CB3" s="342"/>
      <c r="CC3" s="343"/>
      <c r="CD3" s="350" t="s">
        <v>166</v>
      </c>
      <c r="CE3" s="351"/>
      <c r="CF3" s="351"/>
      <c r="CG3" s="351"/>
      <c r="CH3" s="351"/>
      <c r="CI3" s="351"/>
      <c r="CJ3" s="351"/>
      <c r="CK3" s="351"/>
      <c r="CL3" s="351"/>
      <c r="CM3" s="351"/>
      <c r="CN3" s="351"/>
      <c r="CO3" s="351"/>
      <c r="CP3" s="351"/>
      <c r="CQ3" s="352"/>
      <c r="CR3" s="350" t="s">
        <v>176</v>
      </c>
      <c r="CS3" s="351"/>
      <c r="CT3" s="351"/>
      <c r="CU3" s="351"/>
      <c r="CV3" s="351"/>
      <c r="CW3" s="351"/>
      <c r="CX3" s="351"/>
      <c r="CY3" s="351"/>
      <c r="CZ3" s="351"/>
      <c r="DA3" s="351"/>
      <c r="DB3" s="351"/>
      <c r="DC3" s="351"/>
      <c r="DD3" s="351"/>
      <c r="DE3" s="351"/>
      <c r="DF3" s="351"/>
      <c r="DG3" s="351"/>
      <c r="DH3" s="351"/>
      <c r="DI3" s="347" t="s">
        <v>18</v>
      </c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9"/>
      <c r="EI3" s="42"/>
    </row>
    <row r="4" spans="1:139" s="3" customFormat="1" ht="33" customHeight="1" x14ac:dyDescent="0.2">
      <c r="A4" s="344"/>
      <c r="B4" s="345"/>
      <c r="C4" s="345"/>
      <c r="D4" s="345"/>
      <c r="E4" s="345"/>
      <c r="F4" s="346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6"/>
      <c r="Z4" s="344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6"/>
      <c r="AN4" s="344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6"/>
      <c r="BB4" s="344"/>
      <c r="BC4" s="345"/>
      <c r="BD4" s="345"/>
      <c r="BE4" s="345"/>
      <c r="BF4" s="345"/>
      <c r="BG4" s="345"/>
      <c r="BH4" s="345"/>
      <c r="BI4" s="345"/>
      <c r="BJ4" s="345"/>
      <c r="BK4" s="345"/>
      <c r="BL4" s="345"/>
      <c r="BM4" s="345"/>
      <c r="BN4" s="345"/>
      <c r="BO4" s="346"/>
      <c r="BP4" s="344"/>
      <c r="BQ4" s="345"/>
      <c r="BR4" s="345"/>
      <c r="BS4" s="345"/>
      <c r="BT4" s="345"/>
      <c r="BU4" s="345"/>
      <c r="BV4" s="345"/>
      <c r="BW4" s="345"/>
      <c r="BX4" s="345"/>
      <c r="BY4" s="345"/>
      <c r="BZ4" s="345"/>
      <c r="CA4" s="345"/>
      <c r="CB4" s="345"/>
      <c r="CC4" s="346"/>
      <c r="CD4" s="353"/>
      <c r="CE4" s="354"/>
      <c r="CF4" s="354"/>
      <c r="CG4" s="354"/>
      <c r="CH4" s="354"/>
      <c r="CI4" s="354"/>
      <c r="CJ4" s="354"/>
      <c r="CK4" s="354"/>
      <c r="CL4" s="354"/>
      <c r="CM4" s="354"/>
      <c r="CN4" s="354"/>
      <c r="CO4" s="354"/>
      <c r="CP4" s="354"/>
      <c r="CQ4" s="355"/>
      <c r="CR4" s="353"/>
      <c r="CS4" s="354"/>
      <c r="CT4" s="354"/>
      <c r="CU4" s="354"/>
      <c r="CV4" s="354"/>
      <c r="CW4" s="354"/>
      <c r="CX4" s="354"/>
      <c r="CY4" s="354"/>
      <c r="CZ4" s="354"/>
      <c r="DA4" s="354"/>
      <c r="DB4" s="354"/>
      <c r="DC4" s="354"/>
      <c r="DD4" s="354"/>
      <c r="DE4" s="354"/>
      <c r="DF4" s="354"/>
      <c r="DG4" s="354"/>
      <c r="DH4" s="354"/>
      <c r="DI4" s="347" t="s">
        <v>2</v>
      </c>
      <c r="DJ4" s="347"/>
      <c r="DK4" s="347"/>
      <c r="DL4" s="347"/>
      <c r="DM4" s="347"/>
      <c r="DN4" s="347"/>
      <c r="DO4" s="347"/>
      <c r="DP4" s="347"/>
      <c r="DQ4" s="347"/>
      <c r="DR4" s="347"/>
      <c r="DS4" s="347"/>
      <c r="DT4" s="347"/>
      <c r="DU4" s="347"/>
      <c r="DV4" s="347" t="s">
        <v>43</v>
      </c>
      <c r="DW4" s="348"/>
      <c r="DX4" s="348"/>
      <c r="DY4" s="348"/>
      <c r="DZ4" s="348"/>
      <c r="EA4" s="348"/>
      <c r="EB4" s="348"/>
      <c r="EC4" s="348"/>
      <c r="ED4" s="348"/>
      <c r="EE4" s="348"/>
      <c r="EF4" s="348"/>
      <c r="EG4" s="348"/>
      <c r="EH4" s="349"/>
      <c r="EI4" s="42"/>
    </row>
    <row r="5" spans="1:139" s="7" customFormat="1" ht="12.75" x14ac:dyDescent="0.2">
      <c r="A5" s="211">
        <v>1</v>
      </c>
      <c r="B5" s="212"/>
      <c r="C5" s="212"/>
      <c r="D5" s="212"/>
      <c r="E5" s="212"/>
      <c r="F5" s="213"/>
      <c r="G5" s="365">
        <v>2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6"/>
      <c r="Z5" s="362">
        <v>3</v>
      </c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9"/>
      <c r="AN5" s="364">
        <v>4</v>
      </c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6"/>
      <c r="BB5" s="364">
        <v>5</v>
      </c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6"/>
      <c r="BP5" s="364">
        <v>6</v>
      </c>
      <c r="BQ5" s="365"/>
      <c r="BR5" s="365"/>
      <c r="BS5" s="365"/>
      <c r="BT5" s="365"/>
      <c r="BU5" s="365"/>
      <c r="BV5" s="365"/>
      <c r="BW5" s="365"/>
      <c r="BX5" s="365"/>
      <c r="BY5" s="365"/>
      <c r="BZ5" s="365"/>
      <c r="CA5" s="365"/>
      <c r="CB5" s="365"/>
      <c r="CC5" s="366"/>
      <c r="CD5" s="367">
        <v>7</v>
      </c>
      <c r="CE5" s="368"/>
      <c r="CF5" s="368"/>
      <c r="CG5" s="368"/>
      <c r="CH5" s="368"/>
      <c r="CI5" s="368"/>
      <c r="CJ5" s="368"/>
      <c r="CK5" s="368"/>
      <c r="CL5" s="368"/>
      <c r="CM5" s="368"/>
      <c r="CN5" s="368"/>
      <c r="CO5" s="368"/>
      <c r="CP5" s="368"/>
      <c r="CQ5" s="369"/>
      <c r="CR5" s="367">
        <v>8</v>
      </c>
      <c r="CS5" s="368"/>
      <c r="CT5" s="368"/>
      <c r="CU5" s="368"/>
      <c r="CV5" s="368"/>
      <c r="CW5" s="368"/>
      <c r="CX5" s="368"/>
      <c r="CY5" s="368"/>
      <c r="CZ5" s="368"/>
      <c r="DA5" s="368"/>
      <c r="DB5" s="368"/>
      <c r="DC5" s="368"/>
      <c r="DD5" s="368"/>
      <c r="DE5" s="368"/>
      <c r="DF5" s="368"/>
      <c r="DG5" s="368"/>
      <c r="DH5" s="369"/>
      <c r="DI5" s="367">
        <v>9</v>
      </c>
      <c r="DJ5" s="368"/>
      <c r="DK5" s="368"/>
      <c r="DL5" s="368"/>
      <c r="DM5" s="368"/>
      <c r="DN5" s="368"/>
      <c r="DO5" s="368"/>
      <c r="DP5" s="368"/>
      <c r="DQ5" s="368"/>
      <c r="DR5" s="368"/>
      <c r="DS5" s="368"/>
      <c r="DT5" s="368"/>
      <c r="DU5" s="369"/>
      <c r="DV5" s="367">
        <v>10</v>
      </c>
      <c r="DW5" s="368"/>
      <c r="DX5" s="368"/>
      <c r="DY5" s="368"/>
      <c r="DZ5" s="368"/>
      <c r="EA5" s="368"/>
      <c r="EB5" s="368"/>
      <c r="EC5" s="368"/>
      <c r="ED5" s="368"/>
      <c r="EE5" s="368"/>
      <c r="EF5" s="368"/>
      <c r="EG5" s="368"/>
      <c r="EH5" s="369"/>
      <c r="EI5" s="40"/>
    </row>
    <row r="6" spans="1:139" s="6" customFormat="1" ht="26.25" customHeight="1" x14ac:dyDescent="0.2">
      <c r="A6" s="145" t="s">
        <v>6</v>
      </c>
      <c r="B6" s="146"/>
      <c r="C6" s="146"/>
      <c r="D6" s="146"/>
      <c r="E6" s="146"/>
      <c r="F6" s="147"/>
      <c r="G6" s="232" t="s">
        <v>143</v>
      </c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363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9"/>
      <c r="AN6" s="364" t="s">
        <v>1</v>
      </c>
      <c r="AO6" s="365"/>
      <c r="AP6" s="365"/>
      <c r="AQ6" s="365"/>
      <c r="AR6" s="365"/>
      <c r="AS6" s="365"/>
      <c r="AT6" s="365"/>
      <c r="AU6" s="365"/>
      <c r="AV6" s="365"/>
      <c r="AW6" s="365"/>
      <c r="AX6" s="365"/>
      <c r="AY6" s="365"/>
      <c r="AZ6" s="365"/>
      <c r="BA6" s="366"/>
      <c r="BB6" s="364" t="s">
        <v>1</v>
      </c>
      <c r="BC6" s="365"/>
      <c r="BD6" s="365"/>
      <c r="BE6" s="365"/>
      <c r="BF6" s="365"/>
      <c r="BG6" s="365"/>
      <c r="BH6" s="365"/>
      <c r="BI6" s="365"/>
      <c r="BJ6" s="365"/>
      <c r="BK6" s="365"/>
      <c r="BL6" s="365"/>
      <c r="BM6" s="365"/>
      <c r="BN6" s="365"/>
      <c r="BO6" s="366"/>
      <c r="BP6" s="276">
        <f>SUM(BP8:CC27)</f>
        <v>3300000</v>
      </c>
      <c r="BQ6" s="312"/>
      <c r="BR6" s="312"/>
      <c r="BS6" s="312"/>
      <c r="BT6" s="312"/>
      <c r="BU6" s="312"/>
      <c r="BV6" s="312"/>
      <c r="BW6" s="312"/>
      <c r="BX6" s="312"/>
      <c r="BY6" s="312"/>
      <c r="BZ6" s="312"/>
      <c r="CA6" s="312"/>
      <c r="CB6" s="312"/>
      <c r="CC6" s="313"/>
      <c r="CD6" s="133">
        <f>SUM(CD8:CQ26)</f>
        <v>800000</v>
      </c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5"/>
      <c r="CR6" s="133">
        <f>CR27</f>
        <v>2500000</v>
      </c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5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35"/>
    </row>
    <row r="7" spans="1:139" s="6" customFormat="1" ht="26.25" customHeight="1" x14ac:dyDescent="0.2">
      <c r="A7" s="359" t="s">
        <v>25</v>
      </c>
      <c r="B7" s="56"/>
      <c r="C7" s="56"/>
      <c r="D7" s="56"/>
      <c r="E7" s="56"/>
      <c r="F7" s="57"/>
      <c r="G7" s="232" t="s">
        <v>144</v>
      </c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61" t="s">
        <v>1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7"/>
      <c r="AN7" s="149" t="s">
        <v>1</v>
      </c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 t="s">
        <v>1</v>
      </c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 t="s">
        <v>1</v>
      </c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2" t="s">
        <v>1</v>
      </c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 t="s">
        <v>1</v>
      </c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4"/>
      <c r="DI7" s="142" t="s">
        <v>1</v>
      </c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4"/>
      <c r="DV7" s="142" t="s">
        <v>1</v>
      </c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4"/>
      <c r="EI7" s="35"/>
    </row>
    <row r="8" spans="1:139" s="6" customFormat="1" ht="26.25" hidden="1" customHeight="1" x14ac:dyDescent="0.2">
      <c r="A8" s="359" t="s">
        <v>26</v>
      </c>
      <c r="B8" s="56"/>
      <c r="C8" s="56"/>
      <c r="D8" s="56"/>
      <c r="E8" s="56"/>
      <c r="F8" s="57"/>
      <c r="G8" s="360" t="s">
        <v>327</v>
      </c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5"/>
      <c r="Z8" s="261">
        <v>310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7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>
        <f>AN8*BB8</f>
        <v>0</v>
      </c>
      <c r="BQ8" s="276"/>
      <c r="BR8" s="276"/>
      <c r="BS8" s="276"/>
      <c r="BT8" s="276"/>
      <c r="BU8" s="276"/>
      <c r="BV8" s="276"/>
      <c r="BW8" s="276"/>
      <c r="BX8" s="276"/>
      <c r="BY8" s="276"/>
      <c r="BZ8" s="276"/>
      <c r="CA8" s="276"/>
      <c r="CB8" s="276"/>
      <c r="CC8" s="276"/>
      <c r="CD8" s="133">
        <f>BP8</f>
        <v>0</v>
      </c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5"/>
      <c r="DI8" s="133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5"/>
      <c r="DV8" s="133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5"/>
      <c r="EI8" s="35"/>
    </row>
    <row r="9" spans="1:139" s="6" customFormat="1" ht="26.25" hidden="1" customHeight="1" x14ac:dyDescent="0.2">
      <c r="A9" s="359" t="s">
        <v>28</v>
      </c>
      <c r="B9" s="56"/>
      <c r="C9" s="56"/>
      <c r="D9" s="56"/>
      <c r="E9" s="56"/>
      <c r="F9" s="57"/>
      <c r="G9" s="360" t="s">
        <v>328</v>
      </c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5"/>
      <c r="Z9" s="261">
        <v>310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7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6"/>
      <c r="BN9" s="276"/>
      <c r="BO9" s="276"/>
      <c r="BP9" s="276">
        <f t="shared" ref="BP9:BP26" si="0">AN9*BB9</f>
        <v>0</v>
      </c>
      <c r="BQ9" s="276"/>
      <c r="BR9" s="276"/>
      <c r="BS9" s="276"/>
      <c r="BT9" s="276"/>
      <c r="BU9" s="276"/>
      <c r="BV9" s="276"/>
      <c r="BW9" s="276"/>
      <c r="BX9" s="276"/>
      <c r="BY9" s="276"/>
      <c r="BZ9" s="276"/>
      <c r="CA9" s="276"/>
      <c r="CB9" s="276"/>
      <c r="CC9" s="276"/>
      <c r="CD9" s="133">
        <f t="shared" ref="CD9:CD26" si="1">BP9</f>
        <v>0</v>
      </c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5"/>
      <c r="DI9" s="133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5"/>
      <c r="DV9" s="133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5"/>
      <c r="EI9" s="35"/>
    </row>
    <row r="10" spans="1:139" s="6" customFormat="1" ht="26.25" hidden="1" customHeight="1" x14ac:dyDescent="0.2">
      <c r="A10" s="359" t="s">
        <v>122</v>
      </c>
      <c r="B10" s="56"/>
      <c r="C10" s="56"/>
      <c r="D10" s="56"/>
      <c r="E10" s="56"/>
      <c r="F10" s="57"/>
      <c r="G10" s="360" t="s">
        <v>329</v>
      </c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5"/>
      <c r="Z10" s="261">
        <v>310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7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276"/>
      <c r="BC10" s="276"/>
      <c r="BD10" s="276"/>
      <c r="BE10" s="276"/>
      <c r="BF10" s="276"/>
      <c r="BG10" s="276"/>
      <c r="BH10" s="276"/>
      <c r="BI10" s="276"/>
      <c r="BJ10" s="276"/>
      <c r="BK10" s="276"/>
      <c r="BL10" s="276"/>
      <c r="BM10" s="276"/>
      <c r="BN10" s="276"/>
      <c r="BO10" s="276"/>
      <c r="BP10" s="276">
        <f t="shared" si="0"/>
        <v>0</v>
      </c>
      <c r="BQ10" s="276"/>
      <c r="BR10" s="276"/>
      <c r="BS10" s="276"/>
      <c r="BT10" s="276"/>
      <c r="BU10" s="276"/>
      <c r="BV10" s="276"/>
      <c r="BW10" s="276"/>
      <c r="BX10" s="276"/>
      <c r="BY10" s="276"/>
      <c r="BZ10" s="276"/>
      <c r="CA10" s="276"/>
      <c r="CB10" s="276"/>
      <c r="CC10" s="276"/>
      <c r="CD10" s="133">
        <f t="shared" si="1"/>
        <v>0</v>
      </c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5"/>
      <c r="DI10" s="133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5"/>
      <c r="DV10" s="133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5"/>
      <c r="EI10" s="35"/>
    </row>
    <row r="11" spans="1:139" s="6" customFormat="1" ht="47.25" hidden="1" customHeight="1" x14ac:dyDescent="0.2">
      <c r="A11" s="359" t="s">
        <v>26</v>
      </c>
      <c r="B11" s="56"/>
      <c r="C11" s="56"/>
      <c r="D11" s="56"/>
      <c r="E11" s="56"/>
      <c r="F11" s="57"/>
      <c r="G11" s="360" t="s">
        <v>330</v>
      </c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5"/>
      <c r="Z11" s="261">
        <v>310</v>
      </c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7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276"/>
      <c r="BC11" s="276"/>
      <c r="BD11" s="276"/>
      <c r="BE11" s="276"/>
      <c r="BF11" s="276"/>
      <c r="BG11" s="276"/>
      <c r="BH11" s="276"/>
      <c r="BI11" s="276"/>
      <c r="BJ11" s="276"/>
      <c r="BK11" s="276"/>
      <c r="BL11" s="276"/>
      <c r="BM11" s="276"/>
      <c r="BN11" s="276"/>
      <c r="BO11" s="276"/>
      <c r="BP11" s="276">
        <f t="shared" si="0"/>
        <v>0</v>
      </c>
      <c r="BQ11" s="276"/>
      <c r="BR11" s="276"/>
      <c r="BS11" s="276"/>
      <c r="BT11" s="276"/>
      <c r="BU11" s="276"/>
      <c r="BV11" s="276"/>
      <c r="BW11" s="276"/>
      <c r="BX11" s="276"/>
      <c r="BY11" s="276"/>
      <c r="BZ11" s="276"/>
      <c r="CA11" s="276"/>
      <c r="CB11" s="276"/>
      <c r="CC11" s="276"/>
      <c r="CD11" s="133">
        <f t="shared" si="1"/>
        <v>0</v>
      </c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5"/>
      <c r="DI11" s="133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5"/>
      <c r="DV11" s="133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5"/>
      <c r="EI11" s="35"/>
    </row>
    <row r="12" spans="1:139" s="6" customFormat="1" ht="26.25" hidden="1" customHeight="1" x14ac:dyDescent="0.2">
      <c r="A12" s="359" t="s">
        <v>28</v>
      </c>
      <c r="B12" s="56"/>
      <c r="C12" s="56"/>
      <c r="D12" s="56"/>
      <c r="E12" s="56"/>
      <c r="F12" s="57"/>
      <c r="G12" s="360" t="s">
        <v>331</v>
      </c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261">
        <v>310</v>
      </c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7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276"/>
      <c r="BC12" s="276"/>
      <c r="BD12" s="276"/>
      <c r="BE12" s="276"/>
      <c r="BF12" s="276"/>
      <c r="BG12" s="276"/>
      <c r="BH12" s="276"/>
      <c r="BI12" s="276"/>
      <c r="BJ12" s="276"/>
      <c r="BK12" s="276"/>
      <c r="BL12" s="276"/>
      <c r="BM12" s="276"/>
      <c r="BN12" s="276"/>
      <c r="BO12" s="276"/>
      <c r="BP12" s="276">
        <f t="shared" si="0"/>
        <v>0</v>
      </c>
      <c r="BQ12" s="276"/>
      <c r="BR12" s="276"/>
      <c r="BS12" s="276"/>
      <c r="BT12" s="276"/>
      <c r="BU12" s="276"/>
      <c r="BV12" s="276"/>
      <c r="BW12" s="276"/>
      <c r="BX12" s="276"/>
      <c r="BY12" s="276"/>
      <c r="BZ12" s="276"/>
      <c r="CA12" s="276"/>
      <c r="CB12" s="276"/>
      <c r="CC12" s="276"/>
      <c r="CD12" s="133">
        <f t="shared" si="1"/>
        <v>0</v>
      </c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5"/>
      <c r="DI12" s="133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5"/>
      <c r="DV12" s="133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5"/>
      <c r="EI12" s="35"/>
    </row>
    <row r="13" spans="1:139" s="6" customFormat="1" ht="26.25" hidden="1" customHeight="1" x14ac:dyDescent="0.2">
      <c r="A13" s="359" t="s">
        <v>122</v>
      </c>
      <c r="B13" s="56"/>
      <c r="C13" s="56"/>
      <c r="D13" s="56"/>
      <c r="E13" s="56"/>
      <c r="F13" s="57"/>
      <c r="G13" s="360" t="s">
        <v>332</v>
      </c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5"/>
      <c r="Z13" s="261">
        <v>310</v>
      </c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7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6"/>
      <c r="BN13" s="276"/>
      <c r="BO13" s="276"/>
      <c r="BP13" s="276">
        <f t="shared" si="0"/>
        <v>0</v>
      </c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133">
        <f t="shared" si="1"/>
        <v>0</v>
      </c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5"/>
      <c r="DI13" s="133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5"/>
      <c r="DV13" s="133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5"/>
      <c r="EI13" s="35"/>
    </row>
    <row r="14" spans="1:139" s="6" customFormat="1" ht="26.25" customHeight="1" x14ac:dyDescent="0.2">
      <c r="A14" s="359" t="s">
        <v>65</v>
      </c>
      <c r="B14" s="56"/>
      <c r="C14" s="56"/>
      <c r="D14" s="56"/>
      <c r="E14" s="56"/>
      <c r="F14" s="57"/>
      <c r="G14" s="360" t="s">
        <v>333</v>
      </c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5"/>
      <c r="Z14" s="261">
        <v>310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7"/>
      <c r="AN14" s="149">
        <v>1</v>
      </c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276">
        <v>120000</v>
      </c>
      <c r="BC14" s="276"/>
      <c r="BD14" s="276"/>
      <c r="BE14" s="276"/>
      <c r="BF14" s="276"/>
      <c r="BG14" s="276"/>
      <c r="BH14" s="276"/>
      <c r="BI14" s="276"/>
      <c r="BJ14" s="276"/>
      <c r="BK14" s="276"/>
      <c r="BL14" s="276"/>
      <c r="BM14" s="276"/>
      <c r="BN14" s="276"/>
      <c r="BO14" s="276"/>
      <c r="BP14" s="276">
        <f t="shared" si="0"/>
        <v>120000</v>
      </c>
      <c r="BQ14" s="276"/>
      <c r="BR14" s="276"/>
      <c r="BS14" s="276"/>
      <c r="BT14" s="276"/>
      <c r="BU14" s="276"/>
      <c r="BV14" s="276"/>
      <c r="BW14" s="276"/>
      <c r="BX14" s="276"/>
      <c r="BY14" s="276"/>
      <c r="BZ14" s="276"/>
      <c r="CA14" s="276"/>
      <c r="CB14" s="276"/>
      <c r="CC14" s="276"/>
      <c r="CD14" s="133">
        <f t="shared" si="1"/>
        <v>120000</v>
      </c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5"/>
      <c r="DI14" s="133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5"/>
      <c r="DV14" s="133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5"/>
      <c r="EI14" s="35"/>
    </row>
    <row r="15" spans="1:139" s="6" customFormat="1" ht="26.25" hidden="1" customHeight="1" x14ac:dyDescent="0.2">
      <c r="A15" s="359" t="s">
        <v>323</v>
      </c>
      <c r="B15" s="56"/>
      <c r="C15" s="56"/>
      <c r="D15" s="56"/>
      <c r="E15" s="56"/>
      <c r="F15" s="57"/>
      <c r="G15" s="360" t="s">
        <v>334</v>
      </c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5"/>
      <c r="Z15" s="261">
        <v>310</v>
      </c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7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276"/>
      <c r="BC15" s="276"/>
      <c r="BD15" s="276"/>
      <c r="BE15" s="276"/>
      <c r="BF15" s="276"/>
      <c r="BG15" s="276"/>
      <c r="BH15" s="276"/>
      <c r="BI15" s="276"/>
      <c r="BJ15" s="276"/>
      <c r="BK15" s="276"/>
      <c r="BL15" s="276"/>
      <c r="BM15" s="276"/>
      <c r="BN15" s="276"/>
      <c r="BO15" s="276"/>
      <c r="BP15" s="276">
        <f t="shared" si="0"/>
        <v>0</v>
      </c>
      <c r="BQ15" s="276"/>
      <c r="BR15" s="276"/>
      <c r="BS15" s="276"/>
      <c r="BT15" s="276"/>
      <c r="BU15" s="276"/>
      <c r="BV15" s="276"/>
      <c r="BW15" s="276"/>
      <c r="BX15" s="276"/>
      <c r="BY15" s="276"/>
      <c r="BZ15" s="276"/>
      <c r="CA15" s="276"/>
      <c r="CB15" s="276"/>
      <c r="CC15" s="276"/>
      <c r="CD15" s="133">
        <f t="shared" si="1"/>
        <v>0</v>
      </c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5"/>
      <c r="DI15" s="133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5"/>
      <c r="DV15" s="133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5"/>
      <c r="EI15" s="35"/>
    </row>
    <row r="16" spans="1:139" s="6" customFormat="1" ht="26.25" hidden="1" customHeight="1" x14ac:dyDescent="0.2">
      <c r="A16" s="359" t="s">
        <v>324</v>
      </c>
      <c r="B16" s="56"/>
      <c r="C16" s="56"/>
      <c r="D16" s="56"/>
      <c r="E16" s="56"/>
      <c r="F16" s="57"/>
      <c r="G16" s="360" t="s">
        <v>335</v>
      </c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5"/>
      <c r="Z16" s="261">
        <v>310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7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276"/>
      <c r="BC16" s="276"/>
      <c r="BD16" s="276"/>
      <c r="BE16" s="276"/>
      <c r="BF16" s="276"/>
      <c r="BG16" s="276"/>
      <c r="BH16" s="276"/>
      <c r="BI16" s="276"/>
      <c r="BJ16" s="276"/>
      <c r="BK16" s="276"/>
      <c r="BL16" s="276"/>
      <c r="BM16" s="276"/>
      <c r="BN16" s="276"/>
      <c r="BO16" s="276"/>
      <c r="BP16" s="276">
        <f t="shared" si="0"/>
        <v>0</v>
      </c>
      <c r="BQ16" s="276"/>
      <c r="BR16" s="276"/>
      <c r="BS16" s="276"/>
      <c r="BT16" s="276"/>
      <c r="BU16" s="276"/>
      <c r="BV16" s="276"/>
      <c r="BW16" s="276"/>
      <c r="BX16" s="276"/>
      <c r="BY16" s="276"/>
      <c r="BZ16" s="276"/>
      <c r="CA16" s="276"/>
      <c r="CB16" s="276"/>
      <c r="CC16" s="276"/>
      <c r="CD16" s="133">
        <f t="shared" si="1"/>
        <v>0</v>
      </c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5"/>
      <c r="DI16" s="133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5"/>
      <c r="DV16" s="133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5"/>
      <c r="EI16" s="35"/>
    </row>
    <row r="17" spans="1:139" s="6" customFormat="1" ht="26.25" hidden="1" customHeight="1" x14ac:dyDescent="0.2">
      <c r="A17" s="359" t="s">
        <v>325</v>
      </c>
      <c r="B17" s="56"/>
      <c r="C17" s="56"/>
      <c r="D17" s="56"/>
      <c r="E17" s="56"/>
      <c r="F17" s="57"/>
      <c r="G17" s="360" t="s">
        <v>336</v>
      </c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5"/>
      <c r="Z17" s="261">
        <v>310</v>
      </c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7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276"/>
      <c r="BC17" s="276"/>
      <c r="BD17" s="276"/>
      <c r="BE17" s="276"/>
      <c r="BF17" s="276"/>
      <c r="BG17" s="276"/>
      <c r="BH17" s="276"/>
      <c r="BI17" s="276"/>
      <c r="BJ17" s="276"/>
      <c r="BK17" s="276"/>
      <c r="BL17" s="276"/>
      <c r="BM17" s="276"/>
      <c r="BN17" s="276"/>
      <c r="BO17" s="276"/>
      <c r="BP17" s="276">
        <f t="shared" si="0"/>
        <v>0</v>
      </c>
      <c r="BQ17" s="276"/>
      <c r="BR17" s="276"/>
      <c r="BS17" s="276"/>
      <c r="BT17" s="276"/>
      <c r="BU17" s="276"/>
      <c r="BV17" s="276"/>
      <c r="BW17" s="276"/>
      <c r="BX17" s="276"/>
      <c r="BY17" s="276"/>
      <c r="BZ17" s="276"/>
      <c r="CA17" s="276"/>
      <c r="CB17" s="276"/>
      <c r="CC17" s="276"/>
      <c r="CD17" s="133">
        <f t="shared" si="1"/>
        <v>0</v>
      </c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5"/>
      <c r="DI17" s="133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5"/>
      <c r="DV17" s="133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5"/>
      <c r="EI17" s="35"/>
    </row>
    <row r="18" spans="1:139" s="6" customFormat="1" ht="26.25" hidden="1" customHeight="1" x14ac:dyDescent="0.2">
      <c r="A18" s="359" t="s">
        <v>326</v>
      </c>
      <c r="B18" s="56"/>
      <c r="C18" s="56"/>
      <c r="D18" s="56"/>
      <c r="E18" s="56"/>
      <c r="F18" s="57"/>
      <c r="G18" s="360" t="s">
        <v>337</v>
      </c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5"/>
      <c r="Z18" s="261">
        <v>310</v>
      </c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7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276"/>
      <c r="BC18" s="276"/>
      <c r="BD18" s="276"/>
      <c r="BE18" s="276"/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>
        <f t="shared" si="0"/>
        <v>0</v>
      </c>
      <c r="BQ18" s="276"/>
      <c r="BR18" s="276"/>
      <c r="BS18" s="276"/>
      <c r="BT18" s="276"/>
      <c r="BU18" s="276"/>
      <c r="BV18" s="276"/>
      <c r="BW18" s="276"/>
      <c r="BX18" s="276"/>
      <c r="BY18" s="276"/>
      <c r="BZ18" s="276"/>
      <c r="CA18" s="276"/>
      <c r="CB18" s="276"/>
      <c r="CC18" s="276"/>
      <c r="CD18" s="133">
        <f t="shared" si="1"/>
        <v>0</v>
      </c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5"/>
      <c r="DI18" s="133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5"/>
      <c r="DV18" s="133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5"/>
      <c r="EI18" s="35"/>
    </row>
    <row r="19" spans="1:139" s="6" customFormat="1" ht="26.25" hidden="1" customHeight="1" x14ac:dyDescent="0.2">
      <c r="A19" s="359" t="s">
        <v>26</v>
      </c>
      <c r="B19" s="56"/>
      <c r="C19" s="56"/>
      <c r="D19" s="56"/>
      <c r="E19" s="56"/>
      <c r="F19" s="57"/>
      <c r="G19" s="360" t="s">
        <v>338</v>
      </c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5"/>
      <c r="Z19" s="261">
        <v>310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76"/>
      <c r="BN19" s="276"/>
      <c r="BO19" s="276"/>
      <c r="BP19" s="276">
        <f t="shared" si="0"/>
        <v>0</v>
      </c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133">
        <f t="shared" si="1"/>
        <v>0</v>
      </c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5"/>
      <c r="DI19" s="133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5"/>
      <c r="DV19" s="133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5"/>
      <c r="EI19" s="35"/>
    </row>
    <row r="20" spans="1:139" s="6" customFormat="1" ht="26.25" hidden="1" customHeight="1" x14ac:dyDescent="0.2">
      <c r="A20" s="359" t="s">
        <v>28</v>
      </c>
      <c r="B20" s="56"/>
      <c r="C20" s="56"/>
      <c r="D20" s="56"/>
      <c r="E20" s="56"/>
      <c r="F20" s="57"/>
      <c r="G20" s="360" t="s">
        <v>339</v>
      </c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5"/>
      <c r="Z20" s="261">
        <v>310</v>
      </c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7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276"/>
      <c r="BC20" s="276"/>
      <c r="BD20" s="276"/>
      <c r="BE20" s="276"/>
      <c r="BF20" s="276"/>
      <c r="BG20" s="276"/>
      <c r="BH20" s="276"/>
      <c r="BI20" s="276"/>
      <c r="BJ20" s="276"/>
      <c r="BK20" s="276"/>
      <c r="BL20" s="276"/>
      <c r="BM20" s="276"/>
      <c r="BN20" s="276"/>
      <c r="BO20" s="276"/>
      <c r="BP20" s="276">
        <f t="shared" si="0"/>
        <v>0</v>
      </c>
      <c r="BQ20" s="276"/>
      <c r="BR20" s="276"/>
      <c r="BS20" s="276"/>
      <c r="BT20" s="276"/>
      <c r="BU20" s="276"/>
      <c r="BV20" s="276"/>
      <c r="BW20" s="276"/>
      <c r="BX20" s="276"/>
      <c r="BY20" s="276"/>
      <c r="BZ20" s="276"/>
      <c r="CA20" s="276"/>
      <c r="CB20" s="276"/>
      <c r="CC20" s="276"/>
      <c r="CD20" s="133">
        <f t="shared" si="1"/>
        <v>0</v>
      </c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5"/>
      <c r="DI20" s="133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5"/>
      <c r="DV20" s="133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5"/>
      <c r="EI20" s="35"/>
    </row>
    <row r="21" spans="1:139" s="6" customFormat="1" ht="26.25" hidden="1" customHeight="1" x14ac:dyDescent="0.2">
      <c r="A21" s="359" t="s">
        <v>122</v>
      </c>
      <c r="B21" s="56"/>
      <c r="C21" s="56"/>
      <c r="D21" s="56"/>
      <c r="E21" s="56"/>
      <c r="F21" s="57"/>
      <c r="G21" s="360" t="s">
        <v>340</v>
      </c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5"/>
      <c r="Z21" s="261">
        <v>310</v>
      </c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7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6"/>
      <c r="BN21" s="276"/>
      <c r="BO21" s="276"/>
      <c r="BP21" s="276">
        <f t="shared" si="0"/>
        <v>0</v>
      </c>
      <c r="BQ21" s="276"/>
      <c r="BR21" s="276"/>
      <c r="BS21" s="276"/>
      <c r="BT21" s="276"/>
      <c r="BU21" s="276"/>
      <c r="BV21" s="276"/>
      <c r="BW21" s="276"/>
      <c r="BX21" s="276"/>
      <c r="BY21" s="276"/>
      <c r="BZ21" s="276"/>
      <c r="CA21" s="276"/>
      <c r="CB21" s="276"/>
      <c r="CC21" s="276"/>
      <c r="CD21" s="133">
        <f t="shared" si="1"/>
        <v>0</v>
      </c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5"/>
      <c r="DI21" s="133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5"/>
      <c r="DV21" s="133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35"/>
    </row>
    <row r="22" spans="1:139" s="6" customFormat="1" ht="26.25" customHeight="1" x14ac:dyDescent="0.2">
      <c r="A22" s="359" t="s">
        <v>346</v>
      </c>
      <c r="B22" s="56"/>
      <c r="C22" s="56"/>
      <c r="D22" s="56"/>
      <c r="E22" s="56"/>
      <c r="F22" s="57"/>
      <c r="G22" s="360" t="s">
        <v>341</v>
      </c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5"/>
      <c r="Z22" s="261">
        <v>310</v>
      </c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7"/>
      <c r="AN22" s="149">
        <v>1</v>
      </c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276">
        <v>150000</v>
      </c>
      <c r="BC22" s="276"/>
      <c r="BD22" s="276"/>
      <c r="BE22" s="276"/>
      <c r="BF22" s="276"/>
      <c r="BG22" s="276"/>
      <c r="BH22" s="276"/>
      <c r="BI22" s="276"/>
      <c r="BJ22" s="276"/>
      <c r="BK22" s="276"/>
      <c r="BL22" s="276"/>
      <c r="BM22" s="276"/>
      <c r="BN22" s="276"/>
      <c r="BO22" s="276"/>
      <c r="BP22" s="276">
        <f t="shared" si="0"/>
        <v>150000</v>
      </c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  <c r="CA22" s="276"/>
      <c r="CB22" s="276"/>
      <c r="CC22" s="276"/>
      <c r="CD22" s="133">
        <f t="shared" si="1"/>
        <v>150000</v>
      </c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5"/>
      <c r="DI22" s="133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5"/>
      <c r="DV22" s="133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5"/>
      <c r="EI22" s="35"/>
    </row>
    <row r="23" spans="1:139" s="6" customFormat="1" ht="26.25" hidden="1" customHeight="1" x14ac:dyDescent="0.2">
      <c r="A23" s="359" t="s">
        <v>323</v>
      </c>
      <c r="B23" s="56"/>
      <c r="C23" s="56"/>
      <c r="D23" s="56"/>
      <c r="E23" s="56"/>
      <c r="F23" s="57"/>
      <c r="G23" s="360" t="s">
        <v>342</v>
      </c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5"/>
      <c r="Z23" s="261">
        <v>310</v>
      </c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7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>
        <f t="shared" si="0"/>
        <v>0</v>
      </c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133">
        <f t="shared" si="1"/>
        <v>0</v>
      </c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5"/>
      <c r="DI23" s="133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5"/>
      <c r="DV23" s="133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5"/>
      <c r="EI23" s="35"/>
    </row>
    <row r="24" spans="1:139" s="6" customFormat="1" ht="26.25" customHeight="1" x14ac:dyDescent="0.2">
      <c r="A24" s="359" t="s">
        <v>347</v>
      </c>
      <c r="B24" s="56"/>
      <c r="C24" s="56"/>
      <c r="D24" s="56"/>
      <c r="E24" s="56"/>
      <c r="F24" s="57"/>
      <c r="G24" s="360" t="s">
        <v>343</v>
      </c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5"/>
      <c r="Z24" s="261">
        <v>310</v>
      </c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7"/>
      <c r="AN24" s="149">
        <v>1</v>
      </c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276">
        <v>180000</v>
      </c>
      <c r="BC24" s="276"/>
      <c r="BD24" s="276"/>
      <c r="BE24" s="276"/>
      <c r="BF24" s="276"/>
      <c r="BG24" s="276"/>
      <c r="BH24" s="276"/>
      <c r="BI24" s="276"/>
      <c r="BJ24" s="276"/>
      <c r="BK24" s="276"/>
      <c r="BL24" s="276"/>
      <c r="BM24" s="276"/>
      <c r="BN24" s="276"/>
      <c r="BO24" s="276"/>
      <c r="BP24" s="276">
        <f t="shared" si="0"/>
        <v>180000</v>
      </c>
      <c r="BQ24" s="276"/>
      <c r="BR24" s="276"/>
      <c r="BS24" s="276"/>
      <c r="BT24" s="276"/>
      <c r="BU24" s="276"/>
      <c r="BV24" s="276"/>
      <c r="BW24" s="276"/>
      <c r="BX24" s="276"/>
      <c r="BY24" s="276"/>
      <c r="BZ24" s="276"/>
      <c r="CA24" s="276"/>
      <c r="CB24" s="276"/>
      <c r="CC24" s="276"/>
      <c r="CD24" s="133">
        <f t="shared" si="1"/>
        <v>180000</v>
      </c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5"/>
      <c r="DI24" s="133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5"/>
      <c r="DV24" s="133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5"/>
      <c r="EI24" s="35"/>
    </row>
    <row r="25" spans="1:139" s="6" customFormat="1" ht="26.25" customHeight="1" x14ac:dyDescent="0.2">
      <c r="A25" s="359" t="s">
        <v>348</v>
      </c>
      <c r="B25" s="56"/>
      <c r="C25" s="56"/>
      <c r="D25" s="56"/>
      <c r="E25" s="56"/>
      <c r="F25" s="57"/>
      <c r="G25" s="360" t="s">
        <v>344</v>
      </c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5"/>
      <c r="Z25" s="261">
        <v>310</v>
      </c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7"/>
      <c r="AN25" s="149">
        <v>1</v>
      </c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276">
        <v>150000</v>
      </c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6"/>
      <c r="BN25" s="276"/>
      <c r="BO25" s="276"/>
      <c r="BP25" s="276">
        <f t="shared" si="0"/>
        <v>150000</v>
      </c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133">
        <f t="shared" si="1"/>
        <v>150000</v>
      </c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5"/>
      <c r="DI25" s="133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5"/>
      <c r="DV25" s="133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5"/>
      <c r="EI25" s="35"/>
    </row>
    <row r="26" spans="1:139" s="6" customFormat="1" ht="26.25" customHeight="1" x14ac:dyDescent="0.2">
      <c r="A26" s="359" t="s">
        <v>349</v>
      </c>
      <c r="B26" s="56"/>
      <c r="C26" s="56"/>
      <c r="D26" s="56"/>
      <c r="E26" s="56"/>
      <c r="F26" s="57"/>
      <c r="G26" s="360" t="s">
        <v>345</v>
      </c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5"/>
      <c r="Z26" s="261">
        <v>310</v>
      </c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7"/>
      <c r="AN26" s="149">
        <v>1</v>
      </c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276">
        <v>200000</v>
      </c>
      <c r="BC26" s="276"/>
      <c r="BD26" s="276"/>
      <c r="BE26" s="276"/>
      <c r="BF26" s="276"/>
      <c r="BG26" s="276"/>
      <c r="BH26" s="276"/>
      <c r="BI26" s="276"/>
      <c r="BJ26" s="276"/>
      <c r="BK26" s="276"/>
      <c r="BL26" s="276"/>
      <c r="BM26" s="276"/>
      <c r="BN26" s="276"/>
      <c r="BO26" s="276"/>
      <c r="BP26" s="276">
        <f t="shared" si="0"/>
        <v>200000</v>
      </c>
      <c r="BQ26" s="276"/>
      <c r="BR26" s="276"/>
      <c r="BS26" s="276"/>
      <c r="BT26" s="276"/>
      <c r="BU26" s="276"/>
      <c r="BV26" s="276"/>
      <c r="BW26" s="276"/>
      <c r="BX26" s="276"/>
      <c r="BY26" s="276"/>
      <c r="BZ26" s="276"/>
      <c r="CA26" s="276"/>
      <c r="CB26" s="276"/>
      <c r="CC26" s="276"/>
      <c r="CD26" s="133">
        <f t="shared" si="1"/>
        <v>200000</v>
      </c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5"/>
      <c r="DI26" s="133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5"/>
      <c r="DV26" s="133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5"/>
      <c r="EI26" s="35"/>
    </row>
    <row r="27" spans="1:139" s="6" customFormat="1" ht="26.25" customHeight="1" x14ac:dyDescent="0.2">
      <c r="A27" s="359" t="s">
        <v>349</v>
      </c>
      <c r="B27" s="56"/>
      <c r="C27" s="56"/>
      <c r="D27" s="56"/>
      <c r="E27" s="56"/>
      <c r="F27" s="57"/>
      <c r="G27" s="360" t="s">
        <v>389</v>
      </c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5"/>
      <c r="Z27" s="261">
        <v>310</v>
      </c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7"/>
      <c r="AN27" s="149">
        <v>1</v>
      </c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276">
        <v>2500000</v>
      </c>
      <c r="BC27" s="276"/>
      <c r="BD27" s="276"/>
      <c r="BE27" s="276"/>
      <c r="BF27" s="276"/>
      <c r="BG27" s="276"/>
      <c r="BH27" s="276"/>
      <c r="BI27" s="276"/>
      <c r="BJ27" s="276"/>
      <c r="BK27" s="276"/>
      <c r="BL27" s="276"/>
      <c r="BM27" s="276"/>
      <c r="BN27" s="276"/>
      <c r="BO27" s="276"/>
      <c r="BP27" s="276">
        <f t="shared" ref="BP27" si="2">AN27*BB27</f>
        <v>2500000</v>
      </c>
      <c r="BQ27" s="276"/>
      <c r="BR27" s="276"/>
      <c r="BS27" s="276"/>
      <c r="BT27" s="276"/>
      <c r="BU27" s="276"/>
      <c r="BV27" s="276"/>
      <c r="BW27" s="276"/>
      <c r="BX27" s="276"/>
      <c r="BY27" s="276"/>
      <c r="BZ27" s="276"/>
      <c r="CA27" s="276"/>
      <c r="CB27" s="276"/>
      <c r="CC27" s="276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>
        <f>BB27</f>
        <v>2500000</v>
      </c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5"/>
      <c r="DI27" s="133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5"/>
      <c r="DV27" s="133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5"/>
      <c r="EI27" s="35"/>
    </row>
    <row r="28" spans="1:139" s="6" customFormat="1" ht="39" customHeight="1" x14ac:dyDescent="0.2">
      <c r="A28" s="145" t="s">
        <v>7</v>
      </c>
      <c r="B28" s="146"/>
      <c r="C28" s="146"/>
      <c r="D28" s="146"/>
      <c r="E28" s="146"/>
      <c r="F28" s="147"/>
      <c r="G28" s="232" t="s">
        <v>252</v>
      </c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362"/>
      <c r="AA28" s="298"/>
      <c r="AB28" s="298"/>
      <c r="AC28" s="298"/>
      <c r="AD28" s="298"/>
      <c r="AE28" s="298"/>
      <c r="AF28" s="298"/>
      <c r="AG28" s="298"/>
      <c r="AH28" s="298"/>
      <c r="AI28" s="298"/>
      <c r="AJ28" s="298"/>
      <c r="AK28" s="298"/>
      <c r="AL28" s="298"/>
      <c r="AM28" s="299"/>
      <c r="AN28" s="149" t="s">
        <v>1</v>
      </c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 t="s">
        <v>1</v>
      </c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49"/>
      <c r="BN28" s="149"/>
      <c r="BO28" s="149"/>
      <c r="BP28" s="149"/>
      <c r="BQ28" s="149"/>
      <c r="BR28" s="149"/>
      <c r="BS28" s="149"/>
      <c r="BT28" s="149"/>
      <c r="BU28" s="149"/>
      <c r="BV28" s="149"/>
      <c r="BW28" s="149"/>
      <c r="BX28" s="149"/>
      <c r="BY28" s="149"/>
      <c r="BZ28" s="149"/>
      <c r="CA28" s="149"/>
      <c r="CB28" s="149"/>
      <c r="CC28" s="149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4"/>
      <c r="DI28" s="142"/>
      <c r="DJ28" s="143"/>
      <c r="DK28" s="143"/>
      <c r="DL28" s="143"/>
      <c r="DM28" s="143"/>
      <c r="DN28" s="143"/>
      <c r="DO28" s="143"/>
      <c r="DP28" s="143"/>
      <c r="DQ28" s="143"/>
      <c r="DR28" s="143"/>
      <c r="DS28" s="143"/>
      <c r="DT28" s="143"/>
      <c r="DU28" s="144"/>
      <c r="DV28" s="142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4"/>
      <c r="EI28" s="35">
        <v>800000</v>
      </c>
    </row>
    <row r="29" spans="1:139" s="6" customFormat="1" ht="26.25" customHeight="1" x14ac:dyDescent="0.2">
      <c r="A29" s="359" t="s">
        <v>30</v>
      </c>
      <c r="B29" s="56"/>
      <c r="C29" s="56"/>
      <c r="D29" s="56"/>
      <c r="E29" s="56"/>
      <c r="F29" s="57"/>
      <c r="G29" s="232" t="s">
        <v>144</v>
      </c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61" t="s">
        <v>1</v>
      </c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7"/>
      <c r="AN29" s="149" t="s">
        <v>1</v>
      </c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 t="s">
        <v>1</v>
      </c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 t="s">
        <v>1</v>
      </c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2" t="s">
        <v>1</v>
      </c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 t="s">
        <v>1</v>
      </c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4"/>
      <c r="DI29" s="142" t="s">
        <v>1</v>
      </c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4"/>
      <c r="DV29" s="142" t="s">
        <v>1</v>
      </c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4"/>
      <c r="EI29" s="35"/>
    </row>
    <row r="30" spans="1:139" s="6" customFormat="1" ht="26.25" customHeight="1" x14ac:dyDescent="0.2">
      <c r="A30" s="359" t="s">
        <v>31</v>
      </c>
      <c r="B30" s="56"/>
      <c r="C30" s="56"/>
      <c r="D30" s="56"/>
      <c r="E30" s="56"/>
      <c r="F30" s="57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362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  <c r="AL30" s="298"/>
      <c r="AM30" s="29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C30" s="149"/>
      <c r="CD30" s="142"/>
      <c r="CE30" s="142"/>
      <c r="CF30" s="142"/>
      <c r="CG30" s="142"/>
      <c r="CH30" s="142"/>
      <c r="CI30" s="142"/>
      <c r="CJ30" s="142"/>
      <c r="CK30" s="142"/>
      <c r="CL30" s="142"/>
      <c r="CM30" s="142"/>
      <c r="CN30" s="142"/>
      <c r="CO30" s="142"/>
      <c r="CP30" s="142"/>
      <c r="CQ30" s="142"/>
      <c r="CR30" s="142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4"/>
      <c r="DI30" s="142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4"/>
      <c r="DV30" s="142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4"/>
      <c r="EI30" s="35"/>
    </row>
    <row r="31" spans="1:139" s="6" customFormat="1" ht="48" customHeight="1" x14ac:dyDescent="0.2">
      <c r="A31" s="145" t="s">
        <v>8</v>
      </c>
      <c r="B31" s="146"/>
      <c r="C31" s="146"/>
      <c r="D31" s="146"/>
      <c r="E31" s="146"/>
      <c r="F31" s="147"/>
      <c r="G31" s="331" t="s">
        <v>253</v>
      </c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1"/>
      <c r="Z31" s="362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9"/>
      <c r="AN31" s="149" t="s">
        <v>1</v>
      </c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 t="s">
        <v>1</v>
      </c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49"/>
      <c r="BS31" s="149"/>
      <c r="BT31" s="149"/>
      <c r="BU31" s="149"/>
      <c r="BV31" s="149"/>
      <c r="BW31" s="149"/>
      <c r="BX31" s="149"/>
      <c r="BY31" s="149"/>
      <c r="BZ31" s="149"/>
      <c r="CA31" s="149"/>
      <c r="CB31" s="149"/>
      <c r="CC31" s="149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/>
      <c r="DE31" s="143"/>
      <c r="DF31" s="143"/>
      <c r="DG31" s="143"/>
      <c r="DH31" s="144"/>
      <c r="DI31" s="142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4"/>
      <c r="DV31" s="142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4"/>
      <c r="EI31" s="35"/>
    </row>
    <row r="32" spans="1:139" s="6" customFormat="1" ht="24" customHeight="1" x14ac:dyDescent="0.2">
      <c r="A32" s="359" t="s">
        <v>11</v>
      </c>
      <c r="B32" s="56"/>
      <c r="C32" s="56"/>
      <c r="D32" s="56"/>
      <c r="E32" s="56"/>
      <c r="F32" s="57"/>
      <c r="G32" s="232" t="s">
        <v>144</v>
      </c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61" t="s">
        <v>1</v>
      </c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7"/>
      <c r="AN32" s="149" t="s">
        <v>1</v>
      </c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 t="s">
        <v>1</v>
      </c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 t="s">
        <v>1</v>
      </c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2" t="s">
        <v>1</v>
      </c>
      <c r="CE32" s="142"/>
      <c r="CF32" s="142"/>
      <c r="CG32" s="142"/>
      <c r="CH32" s="142"/>
      <c r="CI32" s="142"/>
      <c r="CJ32" s="142"/>
      <c r="CK32" s="142"/>
      <c r="CL32" s="142"/>
      <c r="CM32" s="142"/>
      <c r="CN32" s="142"/>
      <c r="CO32" s="142"/>
      <c r="CP32" s="142"/>
      <c r="CQ32" s="142"/>
      <c r="CR32" s="142" t="s">
        <v>1</v>
      </c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4"/>
      <c r="DI32" s="142" t="s">
        <v>1</v>
      </c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4"/>
      <c r="DV32" s="142" t="s">
        <v>1</v>
      </c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4"/>
      <c r="EI32" s="35"/>
    </row>
    <row r="33" spans="1:139" s="6" customFormat="1" ht="24" customHeight="1" x14ac:dyDescent="0.2">
      <c r="A33" s="359" t="s">
        <v>12</v>
      </c>
      <c r="B33" s="56"/>
      <c r="C33" s="56"/>
      <c r="D33" s="56"/>
      <c r="E33" s="56"/>
      <c r="F33" s="57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362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8"/>
      <c r="AL33" s="298"/>
      <c r="AM33" s="299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2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4"/>
      <c r="CR33" s="142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4"/>
      <c r="DI33" s="142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4"/>
      <c r="DV33" s="142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4"/>
      <c r="EI33" s="35"/>
    </row>
    <row r="34" spans="1:139" s="6" customFormat="1" ht="16.5" customHeight="1" x14ac:dyDescent="0.2">
      <c r="A34" s="192" t="s">
        <v>16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4"/>
      <c r="BP34" s="361">
        <f>BP6</f>
        <v>3300000</v>
      </c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7"/>
      <c r="CD34" s="133">
        <f>CD6</f>
        <v>800000</v>
      </c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4"/>
      <c r="CR34" s="133">
        <f>CR27</f>
        <v>2500000</v>
      </c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4"/>
      <c r="DI34" s="142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4"/>
      <c r="DV34" s="142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4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topLeftCell="A4" zoomScaleNormal="100" zoomScaleSheetLayoutView="100" workbookViewId="0">
      <selection activeCell="BX9" sqref="BX9:CI9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71" width="0.85546875" style="1"/>
    <col min="72" max="72" width="1.5703125" style="1" customWidth="1"/>
    <col min="73" max="86" width="0.85546875" style="1"/>
    <col min="87" max="87" width="6.140625" style="1" customWidth="1"/>
    <col min="88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199" t="s">
        <v>3</v>
      </c>
      <c r="B3" s="200"/>
      <c r="C3" s="200"/>
      <c r="D3" s="200"/>
      <c r="E3" s="200"/>
      <c r="F3" s="201"/>
      <c r="G3" s="374" t="s">
        <v>23</v>
      </c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5"/>
      <c r="X3" s="373" t="s">
        <v>219</v>
      </c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1"/>
      <c r="AL3" s="374" t="s">
        <v>109</v>
      </c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1"/>
      <c r="AY3" s="373" t="s">
        <v>142</v>
      </c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5"/>
      <c r="BL3" s="373" t="s">
        <v>148</v>
      </c>
      <c r="BM3" s="374"/>
      <c r="BN3" s="374"/>
      <c r="BO3" s="374"/>
      <c r="BP3" s="374"/>
      <c r="BQ3" s="374"/>
      <c r="BR3" s="374"/>
      <c r="BS3" s="374"/>
      <c r="BT3" s="374"/>
      <c r="BU3" s="374"/>
      <c r="BV3" s="374"/>
      <c r="BW3" s="375"/>
      <c r="BX3" s="373" t="s">
        <v>249</v>
      </c>
      <c r="BY3" s="374"/>
      <c r="BZ3" s="374"/>
      <c r="CA3" s="374"/>
      <c r="CB3" s="374"/>
      <c r="CC3" s="374"/>
      <c r="CD3" s="374"/>
      <c r="CE3" s="374"/>
      <c r="CF3" s="374"/>
      <c r="CG3" s="374"/>
      <c r="CH3" s="374"/>
      <c r="CI3" s="375"/>
      <c r="CJ3" s="379" t="s">
        <v>175</v>
      </c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1"/>
      <c r="CX3" s="379" t="s">
        <v>176</v>
      </c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70"/>
      <c r="DJ3" s="70"/>
      <c r="DK3" s="70"/>
      <c r="DL3" s="70"/>
      <c r="DM3" s="71"/>
      <c r="DN3" s="370" t="s">
        <v>18</v>
      </c>
      <c r="DO3" s="371"/>
      <c r="DP3" s="371"/>
      <c r="DQ3" s="371"/>
      <c r="DR3" s="371"/>
      <c r="DS3" s="371"/>
      <c r="DT3" s="371"/>
      <c r="DU3" s="371"/>
      <c r="DV3" s="371"/>
      <c r="DW3" s="371"/>
      <c r="DX3" s="371"/>
      <c r="DY3" s="371"/>
      <c r="DZ3" s="371"/>
      <c r="EA3" s="371"/>
      <c r="EB3" s="371"/>
      <c r="EC3" s="371"/>
      <c r="ED3" s="371"/>
      <c r="EE3" s="371"/>
      <c r="EF3" s="371"/>
      <c r="EG3" s="371"/>
      <c r="EH3" s="372"/>
      <c r="EM3" s="42"/>
      <c r="EN3" s="42"/>
    </row>
    <row r="4" spans="1:144" s="3" customFormat="1" ht="36" customHeight="1" x14ac:dyDescent="0.2">
      <c r="A4" s="205"/>
      <c r="B4" s="206"/>
      <c r="C4" s="206"/>
      <c r="D4" s="206"/>
      <c r="E4" s="206"/>
      <c r="F4" s="20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8"/>
      <c r="X4" s="72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4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4"/>
      <c r="AY4" s="376"/>
      <c r="AZ4" s="377"/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8"/>
      <c r="BL4" s="376"/>
      <c r="BM4" s="377"/>
      <c r="BN4" s="377"/>
      <c r="BO4" s="377"/>
      <c r="BP4" s="377"/>
      <c r="BQ4" s="377"/>
      <c r="BR4" s="377"/>
      <c r="BS4" s="377"/>
      <c r="BT4" s="377"/>
      <c r="BU4" s="377"/>
      <c r="BV4" s="377"/>
      <c r="BW4" s="378"/>
      <c r="BX4" s="376"/>
      <c r="BY4" s="377"/>
      <c r="BZ4" s="377"/>
      <c r="CA4" s="377"/>
      <c r="CB4" s="377"/>
      <c r="CC4" s="377"/>
      <c r="CD4" s="377"/>
      <c r="CE4" s="377"/>
      <c r="CF4" s="377"/>
      <c r="CG4" s="377"/>
      <c r="CH4" s="377"/>
      <c r="CI4" s="378"/>
      <c r="CJ4" s="382"/>
      <c r="CK4" s="383"/>
      <c r="CL4" s="383"/>
      <c r="CM4" s="383"/>
      <c r="CN4" s="383"/>
      <c r="CO4" s="383"/>
      <c r="CP4" s="383"/>
      <c r="CQ4" s="383"/>
      <c r="CR4" s="383"/>
      <c r="CS4" s="383"/>
      <c r="CT4" s="383"/>
      <c r="CU4" s="383"/>
      <c r="CV4" s="383"/>
      <c r="CW4" s="384"/>
      <c r="CX4" s="382"/>
      <c r="CY4" s="383"/>
      <c r="CZ4" s="383"/>
      <c r="DA4" s="383"/>
      <c r="DB4" s="383"/>
      <c r="DC4" s="383"/>
      <c r="DD4" s="383"/>
      <c r="DE4" s="383"/>
      <c r="DF4" s="383"/>
      <c r="DG4" s="383"/>
      <c r="DH4" s="383"/>
      <c r="DI4" s="73"/>
      <c r="DJ4" s="73"/>
      <c r="DK4" s="73"/>
      <c r="DL4" s="73"/>
      <c r="DM4" s="74"/>
      <c r="DN4" s="370" t="s">
        <v>2</v>
      </c>
      <c r="DO4" s="371"/>
      <c r="DP4" s="371"/>
      <c r="DQ4" s="371"/>
      <c r="DR4" s="371"/>
      <c r="DS4" s="371"/>
      <c r="DT4" s="371"/>
      <c r="DU4" s="371"/>
      <c r="DV4" s="371"/>
      <c r="DW4" s="371"/>
      <c r="DX4" s="372"/>
      <c r="DY4" s="370" t="s">
        <v>19</v>
      </c>
      <c r="DZ4" s="371"/>
      <c r="EA4" s="371"/>
      <c r="EB4" s="371"/>
      <c r="EC4" s="371"/>
      <c r="ED4" s="371"/>
      <c r="EE4" s="371"/>
      <c r="EF4" s="371"/>
      <c r="EG4" s="371"/>
      <c r="EH4" s="372"/>
      <c r="EM4" s="42"/>
      <c r="EN4" s="42"/>
    </row>
    <row r="5" spans="1:144" s="7" customFormat="1" ht="12.75" x14ac:dyDescent="0.2">
      <c r="A5" s="211">
        <v>1</v>
      </c>
      <c r="B5" s="212"/>
      <c r="C5" s="212"/>
      <c r="D5" s="212"/>
      <c r="E5" s="212"/>
      <c r="F5" s="213"/>
      <c r="G5" s="365">
        <v>2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6"/>
      <c r="X5" s="362">
        <v>3</v>
      </c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362">
        <v>4</v>
      </c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9"/>
      <c r="AY5" s="364">
        <v>5</v>
      </c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6"/>
      <c r="BL5" s="364">
        <v>6</v>
      </c>
      <c r="BM5" s="365"/>
      <c r="BN5" s="365"/>
      <c r="BO5" s="365"/>
      <c r="BP5" s="365"/>
      <c r="BQ5" s="365"/>
      <c r="BR5" s="365"/>
      <c r="BS5" s="365"/>
      <c r="BT5" s="365"/>
      <c r="BU5" s="365"/>
      <c r="BV5" s="365"/>
      <c r="BW5" s="366"/>
      <c r="BX5" s="364">
        <v>7</v>
      </c>
      <c r="BY5" s="365"/>
      <c r="BZ5" s="365"/>
      <c r="CA5" s="365"/>
      <c r="CB5" s="365"/>
      <c r="CC5" s="365"/>
      <c r="CD5" s="365"/>
      <c r="CE5" s="365"/>
      <c r="CF5" s="365"/>
      <c r="CG5" s="365"/>
      <c r="CH5" s="365"/>
      <c r="CI5" s="366"/>
      <c r="CJ5" s="367">
        <v>8</v>
      </c>
      <c r="CK5" s="368"/>
      <c r="CL5" s="368"/>
      <c r="CM5" s="368"/>
      <c r="CN5" s="368"/>
      <c r="CO5" s="368"/>
      <c r="CP5" s="368"/>
      <c r="CQ5" s="368"/>
      <c r="CR5" s="368"/>
      <c r="CS5" s="368"/>
      <c r="CT5" s="368"/>
      <c r="CU5" s="368"/>
      <c r="CV5" s="368"/>
      <c r="CW5" s="369"/>
      <c r="CX5" s="367">
        <v>9</v>
      </c>
      <c r="CY5" s="368"/>
      <c r="CZ5" s="368"/>
      <c r="DA5" s="368"/>
      <c r="DB5" s="368"/>
      <c r="DC5" s="368"/>
      <c r="DD5" s="368"/>
      <c r="DE5" s="368"/>
      <c r="DF5" s="368"/>
      <c r="DG5" s="368"/>
      <c r="DH5" s="368"/>
      <c r="DI5" s="224"/>
      <c r="DJ5" s="224"/>
      <c r="DK5" s="224"/>
      <c r="DL5" s="224"/>
      <c r="DM5" s="225"/>
      <c r="DN5" s="367">
        <v>10</v>
      </c>
      <c r="DO5" s="368"/>
      <c r="DP5" s="368"/>
      <c r="DQ5" s="368"/>
      <c r="DR5" s="368"/>
      <c r="DS5" s="368"/>
      <c r="DT5" s="368"/>
      <c r="DU5" s="368"/>
      <c r="DV5" s="368"/>
      <c r="DW5" s="368"/>
      <c r="DX5" s="369"/>
      <c r="DY5" s="367">
        <v>11</v>
      </c>
      <c r="DZ5" s="368"/>
      <c r="EA5" s="368"/>
      <c r="EB5" s="368"/>
      <c r="EC5" s="368"/>
      <c r="ED5" s="368"/>
      <c r="EE5" s="368"/>
      <c r="EF5" s="368"/>
      <c r="EG5" s="368"/>
      <c r="EH5" s="369"/>
      <c r="EM5" s="40"/>
      <c r="EN5" s="40"/>
    </row>
    <row r="6" spans="1:144" s="6" customFormat="1" ht="26.25" customHeight="1" x14ac:dyDescent="0.2">
      <c r="A6" s="145" t="s">
        <v>6</v>
      </c>
      <c r="B6" s="146"/>
      <c r="C6" s="146"/>
      <c r="D6" s="146"/>
      <c r="E6" s="146"/>
      <c r="F6" s="147"/>
      <c r="G6" s="232" t="s">
        <v>146</v>
      </c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3"/>
      <c r="X6" s="261" t="s">
        <v>1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261" t="s">
        <v>1</v>
      </c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7"/>
      <c r="AY6" s="149" t="s">
        <v>1</v>
      </c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 t="s">
        <v>1</v>
      </c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2" t="s">
        <v>1</v>
      </c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 t="s">
        <v>1</v>
      </c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4"/>
      <c r="CX6" s="370" t="s">
        <v>1</v>
      </c>
      <c r="CY6" s="371"/>
      <c r="CZ6" s="371"/>
      <c r="DA6" s="371"/>
      <c r="DB6" s="371"/>
      <c r="DC6" s="371"/>
      <c r="DD6" s="371"/>
      <c r="DE6" s="371"/>
      <c r="DF6" s="371"/>
      <c r="DG6" s="371"/>
      <c r="DH6" s="371"/>
      <c r="DI6" s="56"/>
      <c r="DJ6" s="56"/>
      <c r="DK6" s="56"/>
      <c r="DL6" s="56"/>
      <c r="DM6" s="57"/>
      <c r="DN6" s="142" t="s">
        <v>1</v>
      </c>
      <c r="DO6" s="143"/>
      <c r="DP6" s="143"/>
      <c r="DQ6" s="143"/>
      <c r="DR6" s="143"/>
      <c r="DS6" s="143"/>
      <c r="DT6" s="143"/>
      <c r="DU6" s="143"/>
      <c r="DV6" s="143"/>
      <c r="DW6" s="143"/>
      <c r="DX6" s="144"/>
      <c r="DY6" s="142" t="s">
        <v>1</v>
      </c>
      <c r="DZ6" s="143"/>
      <c r="EA6" s="143"/>
      <c r="EB6" s="143"/>
      <c r="EC6" s="143"/>
      <c r="ED6" s="143"/>
      <c r="EE6" s="143"/>
      <c r="EF6" s="143"/>
      <c r="EG6" s="143"/>
      <c r="EH6" s="144"/>
      <c r="EM6" s="35"/>
      <c r="EN6" s="35"/>
    </row>
    <row r="7" spans="1:144" s="6" customFormat="1" ht="26.25" customHeight="1" x14ac:dyDescent="0.2">
      <c r="A7" s="145" t="s">
        <v>25</v>
      </c>
      <c r="B7" s="146"/>
      <c r="C7" s="146"/>
      <c r="D7" s="146"/>
      <c r="E7" s="146"/>
      <c r="F7" s="147"/>
      <c r="G7" s="232" t="s">
        <v>147</v>
      </c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61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261" t="s">
        <v>1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7"/>
      <c r="AY7" s="149" t="s">
        <v>1</v>
      </c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 t="s">
        <v>1</v>
      </c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1"/>
      <c r="BX7" s="149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1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370"/>
      <c r="CY7" s="371"/>
      <c r="CZ7" s="371"/>
      <c r="DA7" s="371"/>
      <c r="DB7" s="371"/>
      <c r="DC7" s="371"/>
      <c r="DD7" s="371"/>
      <c r="DE7" s="371"/>
      <c r="DF7" s="371"/>
      <c r="DG7" s="371"/>
      <c r="DH7" s="371"/>
      <c r="DI7" s="56"/>
      <c r="DJ7" s="56"/>
      <c r="DK7" s="56"/>
      <c r="DL7" s="56"/>
      <c r="DM7" s="57"/>
      <c r="DN7" s="133"/>
      <c r="DO7" s="340"/>
      <c r="DP7" s="340"/>
      <c r="DQ7" s="340"/>
      <c r="DR7" s="340"/>
      <c r="DS7" s="340"/>
      <c r="DT7" s="340"/>
      <c r="DU7" s="340"/>
      <c r="DV7" s="340"/>
      <c r="DW7" s="340"/>
      <c r="DX7" s="389"/>
      <c r="DY7" s="142"/>
      <c r="DZ7" s="143"/>
      <c r="EA7" s="143"/>
      <c r="EB7" s="143"/>
      <c r="EC7" s="143"/>
      <c r="ED7" s="143"/>
      <c r="EE7" s="143"/>
      <c r="EF7" s="143"/>
      <c r="EG7" s="143"/>
      <c r="EH7" s="144"/>
      <c r="EM7" s="35"/>
      <c r="EN7" s="35"/>
    </row>
    <row r="8" spans="1:144" s="6" customFormat="1" ht="43.5" customHeight="1" x14ac:dyDescent="0.2">
      <c r="A8" s="246" t="s">
        <v>65</v>
      </c>
      <c r="B8" s="56"/>
      <c r="C8" s="56"/>
      <c r="D8" s="56"/>
      <c r="E8" s="56"/>
      <c r="F8" s="57"/>
      <c r="G8" s="336" t="s">
        <v>356</v>
      </c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261">
        <v>341</v>
      </c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261" t="s">
        <v>355</v>
      </c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385"/>
      <c r="AY8" s="142">
        <v>1</v>
      </c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361">
        <v>60000</v>
      </c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8"/>
      <c r="BX8" s="361">
        <f>AY8*BL8</f>
        <v>60000</v>
      </c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8"/>
      <c r="CJ8" s="361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7"/>
      <c r="CX8" s="370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7"/>
      <c r="DN8" s="361">
        <f>BX8</f>
        <v>60000</v>
      </c>
      <c r="DO8" s="117"/>
      <c r="DP8" s="117"/>
      <c r="DQ8" s="117"/>
      <c r="DR8" s="117"/>
      <c r="DS8" s="117"/>
      <c r="DT8" s="117"/>
      <c r="DU8" s="117"/>
      <c r="DV8" s="117"/>
      <c r="DW8" s="117"/>
      <c r="DX8" s="118"/>
      <c r="DY8" s="370"/>
      <c r="DZ8" s="56"/>
      <c r="EA8" s="56"/>
      <c r="EB8" s="56"/>
      <c r="EC8" s="56"/>
      <c r="ED8" s="56"/>
      <c r="EE8" s="56"/>
      <c r="EF8" s="56"/>
      <c r="EG8" s="56"/>
      <c r="EH8" s="57"/>
      <c r="EM8" s="35">
        <v>300000</v>
      </c>
      <c r="EN8" s="35">
        <v>2500000</v>
      </c>
    </row>
    <row r="9" spans="1:144" s="6" customFormat="1" ht="32.25" customHeight="1" x14ac:dyDescent="0.2">
      <c r="A9" s="246" t="s">
        <v>346</v>
      </c>
      <c r="B9" s="56"/>
      <c r="C9" s="56"/>
      <c r="D9" s="56"/>
      <c r="E9" s="56"/>
      <c r="F9" s="57"/>
      <c r="G9" s="336" t="s">
        <v>357</v>
      </c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261">
        <v>342</v>
      </c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261" t="s">
        <v>355</v>
      </c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385"/>
      <c r="AY9" s="142">
        <v>101.5</v>
      </c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390">
        <v>31101.460999999999</v>
      </c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2"/>
      <c r="BX9" s="361">
        <f>DN9</f>
        <v>3156798.29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7"/>
      <c r="CJ9" s="393"/>
      <c r="CK9" s="394"/>
      <c r="CL9" s="394"/>
      <c r="CM9" s="394"/>
      <c r="CN9" s="394"/>
      <c r="CO9" s="394"/>
      <c r="CP9" s="394"/>
      <c r="CQ9" s="394"/>
      <c r="CR9" s="394"/>
      <c r="CS9" s="394"/>
      <c r="CT9" s="394"/>
      <c r="CU9" s="394"/>
      <c r="CV9" s="394"/>
      <c r="CW9" s="395"/>
      <c r="CX9" s="370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7"/>
      <c r="DN9" s="361">
        <f>2115808.2+1040990.09</f>
        <v>3156798.29</v>
      </c>
      <c r="DO9" s="117"/>
      <c r="DP9" s="117"/>
      <c r="DQ9" s="117"/>
      <c r="DR9" s="117"/>
      <c r="DS9" s="117"/>
      <c r="DT9" s="117"/>
      <c r="DU9" s="117"/>
      <c r="DV9" s="117"/>
      <c r="DW9" s="117"/>
      <c r="DX9" s="118"/>
      <c r="DY9" s="370"/>
      <c r="DZ9" s="56"/>
      <c r="EA9" s="56"/>
      <c r="EB9" s="56"/>
      <c r="EC9" s="56"/>
      <c r="ED9" s="56"/>
      <c r="EE9" s="56"/>
      <c r="EF9" s="56"/>
      <c r="EG9" s="56"/>
      <c r="EH9" s="57"/>
      <c r="EM9" s="35">
        <v>300000</v>
      </c>
      <c r="EN9" s="35">
        <v>2500000</v>
      </c>
    </row>
    <row r="10" spans="1:144" s="6" customFormat="1" ht="43.5" customHeight="1" x14ac:dyDescent="0.2">
      <c r="A10" s="246" t="s">
        <v>347</v>
      </c>
      <c r="B10" s="56"/>
      <c r="C10" s="56"/>
      <c r="D10" s="56"/>
      <c r="E10" s="56"/>
      <c r="F10" s="57"/>
      <c r="G10" s="336" t="s">
        <v>350</v>
      </c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261">
        <v>343</v>
      </c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261" t="s">
        <v>1</v>
      </c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7"/>
      <c r="AY10" s="149" t="s">
        <v>1</v>
      </c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 t="s">
        <v>1</v>
      </c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1"/>
      <c r="BX10" s="361">
        <f>BX11+BX12</f>
        <v>2800000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7"/>
      <c r="CJ10" s="361">
        <f>BX10</f>
        <v>2800000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7"/>
      <c r="CX10" s="370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7"/>
      <c r="DN10" s="361"/>
      <c r="DO10" s="117"/>
      <c r="DP10" s="117"/>
      <c r="DQ10" s="117"/>
      <c r="DR10" s="117"/>
      <c r="DS10" s="117"/>
      <c r="DT10" s="117"/>
      <c r="DU10" s="117"/>
      <c r="DV10" s="117"/>
      <c r="DW10" s="117"/>
      <c r="DX10" s="118"/>
      <c r="DY10" s="370"/>
      <c r="DZ10" s="56"/>
      <c r="EA10" s="56"/>
      <c r="EB10" s="56"/>
      <c r="EC10" s="56"/>
      <c r="ED10" s="56"/>
      <c r="EE10" s="56"/>
      <c r="EF10" s="56"/>
      <c r="EG10" s="56"/>
      <c r="EH10" s="57"/>
      <c r="EM10" s="35">
        <v>300000</v>
      </c>
      <c r="EN10" s="35">
        <v>2500000</v>
      </c>
    </row>
    <row r="11" spans="1:144" s="6" customFormat="1" ht="16.5" customHeight="1" x14ac:dyDescent="0.2">
      <c r="A11" s="246"/>
      <c r="B11" s="56"/>
      <c r="C11" s="56"/>
      <c r="D11" s="56"/>
      <c r="E11" s="56"/>
      <c r="F11" s="57"/>
      <c r="G11" s="336" t="s">
        <v>351</v>
      </c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261">
        <v>343</v>
      </c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261" t="s">
        <v>352</v>
      </c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385"/>
      <c r="AY11" s="133">
        <v>46375</v>
      </c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370">
        <v>60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7"/>
      <c r="BX11" s="361">
        <f>AY11*BL11</f>
        <v>2782500</v>
      </c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8"/>
      <c r="CJ11" s="361">
        <f t="shared" ref="CJ11:CJ49" si="0">BX11</f>
        <v>2782500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7"/>
      <c r="CX11" s="370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7"/>
      <c r="DN11" s="361"/>
      <c r="DO11" s="117"/>
      <c r="DP11" s="117"/>
      <c r="DQ11" s="117"/>
      <c r="DR11" s="117"/>
      <c r="DS11" s="117"/>
      <c r="DT11" s="117"/>
      <c r="DU11" s="117"/>
      <c r="DV11" s="117"/>
      <c r="DW11" s="117"/>
      <c r="DX11" s="118"/>
      <c r="DY11" s="370"/>
      <c r="DZ11" s="56"/>
      <c r="EA11" s="56"/>
      <c r="EB11" s="56"/>
      <c r="EC11" s="56"/>
      <c r="ED11" s="56"/>
      <c r="EE11" s="56"/>
      <c r="EF11" s="56"/>
      <c r="EG11" s="56"/>
      <c r="EH11" s="57"/>
      <c r="EM11" s="35"/>
      <c r="EN11" s="35"/>
    </row>
    <row r="12" spans="1:144" s="6" customFormat="1" ht="16.5" customHeight="1" x14ac:dyDescent="0.2">
      <c r="A12" s="246"/>
      <c r="B12" s="56"/>
      <c r="C12" s="56"/>
      <c r="D12" s="56"/>
      <c r="E12" s="56"/>
      <c r="F12" s="57"/>
      <c r="G12" s="336" t="s">
        <v>353</v>
      </c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261">
        <v>343</v>
      </c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261" t="s">
        <v>352</v>
      </c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385"/>
      <c r="AY12" s="133">
        <v>350</v>
      </c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370">
        <v>50</v>
      </c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7"/>
      <c r="BX12" s="361">
        <f>AY12*BL12</f>
        <v>17500</v>
      </c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8"/>
      <c r="CJ12" s="361">
        <f t="shared" si="0"/>
        <v>17500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7"/>
      <c r="CX12" s="370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7"/>
      <c r="DN12" s="361"/>
      <c r="DO12" s="117"/>
      <c r="DP12" s="117"/>
      <c r="DQ12" s="117"/>
      <c r="DR12" s="117"/>
      <c r="DS12" s="117"/>
      <c r="DT12" s="117"/>
      <c r="DU12" s="117"/>
      <c r="DV12" s="117"/>
      <c r="DW12" s="117"/>
      <c r="DX12" s="118"/>
      <c r="DY12" s="370"/>
      <c r="DZ12" s="56"/>
      <c r="EA12" s="56"/>
      <c r="EB12" s="56"/>
      <c r="EC12" s="56"/>
      <c r="ED12" s="56"/>
      <c r="EE12" s="56"/>
      <c r="EF12" s="56"/>
      <c r="EG12" s="56"/>
      <c r="EH12" s="57"/>
      <c r="EM12" s="35"/>
      <c r="EN12" s="35"/>
    </row>
    <row r="13" spans="1:144" s="6" customFormat="1" ht="46.5" customHeight="1" x14ac:dyDescent="0.2">
      <c r="A13" s="246" t="s">
        <v>358</v>
      </c>
      <c r="B13" s="56"/>
      <c r="C13" s="56"/>
      <c r="D13" s="56"/>
      <c r="E13" s="56"/>
      <c r="F13" s="57"/>
      <c r="G13" s="336" t="s">
        <v>354</v>
      </c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261">
        <v>344</v>
      </c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261" t="s">
        <v>355</v>
      </c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385"/>
      <c r="AY13" s="142">
        <v>100</v>
      </c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361">
        <f>BX13/AY13</f>
        <v>5000</v>
      </c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8"/>
      <c r="BX13" s="361">
        <v>500000</v>
      </c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8"/>
      <c r="CJ13" s="361">
        <f t="shared" si="0"/>
        <v>500000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7"/>
      <c r="CX13" s="370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7"/>
      <c r="DN13" s="361"/>
      <c r="DO13" s="117"/>
      <c r="DP13" s="117"/>
      <c r="DQ13" s="117"/>
      <c r="DR13" s="117"/>
      <c r="DS13" s="117"/>
      <c r="DT13" s="117"/>
      <c r="DU13" s="117"/>
      <c r="DV13" s="117"/>
      <c r="DW13" s="117"/>
      <c r="DX13" s="118"/>
      <c r="DY13" s="370"/>
      <c r="DZ13" s="56"/>
      <c r="EA13" s="56"/>
      <c r="EB13" s="56"/>
      <c r="EC13" s="56"/>
      <c r="ED13" s="56"/>
      <c r="EE13" s="56"/>
      <c r="EF13" s="56"/>
      <c r="EG13" s="56"/>
      <c r="EH13" s="57"/>
      <c r="EM13" s="35"/>
      <c r="EN13" s="35"/>
    </row>
    <row r="14" spans="1:144" s="6" customFormat="1" ht="34.5" customHeight="1" x14ac:dyDescent="0.2">
      <c r="A14" s="386" t="s">
        <v>349</v>
      </c>
      <c r="B14" s="387"/>
      <c r="C14" s="387"/>
      <c r="D14" s="387"/>
      <c r="E14" s="387"/>
      <c r="F14" s="388"/>
      <c r="G14" s="336" t="s">
        <v>361</v>
      </c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261">
        <v>345</v>
      </c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261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385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361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8"/>
      <c r="BX14" s="361">
        <f>SUM(BX15:CI25)</f>
        <v>2740357</v>
      </c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8"/>
      <c r="CJ14" s="361">
        <f t="shared" ref="CJ14:CJ20" si="1">BX14</f>
        <v>2740357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7"/>
      <c r="CX14" s="370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7"/>
      <c r="DN14" s="361"/>
      <c r="DO14" s="117"/>
      <c r="DP14" s="117"/>
      <c r="DQ14" s="117"/>
      <c r="DR14" s="117"/>
      <c r="DS14" s="117"/>
      <c r="DT14" s="117"/>
      <c r="DU14" s="117"/>
      <c r="DV14" s="117"/>
      <c r="DW14" s="117"/>
      <c r="DX14" s="118"/>
      <c r="DY14" s="370"/>
      <c r="DZ14" s="56"/>
      <c r="EA14" s="56"/>
      <c r="EB14" s="56"/>
      <c r="EC14" s="56"/>
      <c r="ED14" s="56"/>
      <c r="EE14" s="56"/>
      <c r="EF14" s="56"/>
      <c r="EG14" s="56"/>
      <c r="EH14" s="57"/>
      <c r="EM14" s="35"/>
      <c r="EN14" s="35"/>
    </row>
    <row r="15" spans="1:144" s="6" customFormat="1" ht="16.5" customHeight="1" x14ac:dyDescent="0.2">
      <c r="A15" s="246"/>
      <c r="B15" s="56"/>
      <c r="C15" s="56"/>
      <c r="D15" s="56"/>
      <c r="E15" s="56"/>
      <c r="F15" s="57"/>
      <c r="G15" s="336" t="s">
        <v>362</v>
      </c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261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261" t="s">
        <v>355</v>
      </c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385"/>
      <c r="AY15" s="142">
        <v>330</v>
      </c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361">
        <v>1200</v>
      </c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8"/>
      <c r="BX15" s="361">
        <f t="shared" ref="BX15:BX22" si="2">AY15*BL15</f>
        <v>396000</v>
      </c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8"/>
      <c r="CJ15" s="361">
        <f t="shared" si="1"/>
        <v>396000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7"/>
      <c r="CX15" s="370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7"/>
      <c r="DN15" s="361"/>
      <c r="DO15" s="117"/>
      <c r="DP15" s="117"/>
      <c r="DQ15" s="117"/>
      <c r="DR15" s="117"/>
      <c r="DS15" s="117"/>
      <c r="DT15" s="117"/>
      <c r="DU15" s="117"/>
      <c r="DV15" s="117"/>
      <c r="DW15" s="117"/>
      <c r="DX15" s="118"/>
      <c r="DY15" s="370"/>
      <c r="DZ15" s="56"/>
      <c r="EA15" s="56"/>
      <c r="EB15" s="56"/>
      <c r="EC15" s="56"/>
      <c r="ED15" s="56"/>
      <c r="EE15" s="56"/>
      <c r="EF15" s="56"/>
      <c r="EG15" s="56"/>
      <c r="EH15" s="57"/>
      <c r="EM15" s="35">
        <v>2600000</v>
      </c>
      <c r="EN15" s="35"/>
    </row>
    <row r="16" spans="1:144" s="6" customFormat="1" ht="16.5" customHeight="1" x14ac:dyDescent="0.2">
      <c r="A16" s="246"/>
      <c r="B16" s="56"/>
      <c r="C16" s="56"/>
      <c r="D16" s="56"/>
      <c r="E16" s="56"/>
      <c r="F16" s="57"/>
      <c r="G16" s="336" t="s">
        <v>363</v>
      </c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261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261" t="s">
        <v>355</v>
      </c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385"/>
      <c r="AY16" s="142">
        <v>330</v>
      </c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361">
        <v>700</v>
      </c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8"/>
      <c r="BX16" s="361">
        <f t="shared" si="2"/>
        <v>231000</v>
      </c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8"/>
      <c r="CJ16" s="361">
        <f t="shared" si="1"/>
        <v>231000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7"/>
      <c r="CX16" s="370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7"/>
      <c r="DN16" s="361"/>
      <c r="DO16" s="117"/>
      <c r="DP16" s="117"/>
      <c r="DQ16" s="117"/>
      <c r="DR16" s="117"/>
      <c r="DS16" s="117"/>
      <c r="DT16" s="117"/>
      <c r="DU16" s="117"/>
      <c r="DV16" s="117"/>
      <c r="DW16" s="117"/>
      <c r="DX16" s="118"/>
      <c r="DY16" s="370"/>
      <c r="DZ16" s="56"/>
      <c r="EA16" s="56"/>
      <c r="EB16" s="56"/>
      <c r="EC16" s="56"/>
      <c r="ED16" s="56"/>
      <c r="EE16" s="56"/>
      <c r="EF16" s="56"/>
      <c r="EG16" s="56"/>
      <c r="EH16" s="57"/>
      <c r="EM16" s="35">
        <f>EM15-CJ14</f>
        <v>-140357</v>
      </c>
      <c r="EN16" s="35"/>
    </row>
    <row r="17" spans="1:144" s="6" customFormat="1" ht="16.5" customHeight="1" x14ac:dyDescent="0.2">
      <c r="A17" s="246"/>
      <c r="B17" s="56"/>
      <c r="C17" s="56"/>
      <c r="D17" s="56"/>
      <c r="E17" s="56"/>
      <c r="F17" s="57"/>
      <c r="G17" s="336" t="s">
        <v>364</v>
      </c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261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261" t="s">
        <v>355</v>
      </c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385"/>
      <c r="AY17" s="142">
        <v>330</v>
      </c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361">
        <v>700</v>
      </c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8"/>
      <c r="BX17" s="361">
        <f t="shared" si="2"/>
        <v>231000</v>
      </c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8"/>
      <c r="CJ17" s="361">
        <f t="shared" si="1"/>
        <v>231000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7"/>
      <c r="CX17" s="370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7"/>
      <c r="DN17" s="361"/>
      <c r="DO17" s="117"/>
      <c r="DP17" s="117"/>
      <c r="DQ17" s="117"/>
      <c r="DR17" s="117"/>
      <c r="DS17" s="117"/>
      <c r="DT17" s="117"/>
      <c r="DU17" s="117"/>
      <c r="DV17" s="117"/>
      <c r="DW17" s="117"/>
      <c r="DX17" s="118"/>
      <c r="DY17" s="370"/>
      <c r="DZ17" s="56"/>
      <c r="EA17" s="56"/>
      <c r="EB17" s="56"/>
      <c r="EC17" s="56"/>
      <c r="ED17" s="56"/>
      <c r="EE17" s="56"/>
      <c r="EF17" s="56"/>
      <c r="EG17" s="56"/>
      <c r="EH17" s="57"/>
      <c r="EM17" s="35"/>
      <c r="EN17" s="35"/>
    </row>
    <row r="18" spans="1:144" s="6" customFormat="1" ht="16.5" customHeight="1" x14ac:dyDescent="0.2">
      <c r="A18" s="246"/>
      <c r="B18" s="56"/>
      <c r="C18" s="56"/>
      <c r="D18" s="56"/>
      <c r="E18" s="56"/>
      <c r="F18" s="57"/>
      <c r="G18" s="336" t="s">
        <v>365</v>
      </c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261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261" t="s">
        <v>355</v>
      </c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385"/>
      <c r="AY18" s="142">
        <v>330</v>
      </c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361">
        <v>520</v>
      </c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8"/>
      <c r="BX18" s="361">
        <f t="shared" si="2"/>
        <v>171600</v>
      </c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8"/>
      <c r="CJ18" s="361">
        <f t="shared" si="1"/>
        <v>171600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7"/>
      <c r="CX18" s="370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7"/>
      <c r="DN18" s="361"/>
      <c r="DO18" s="117"/>
      <c r="DP18" s="117"/>
      <c r="DQ18" s="117"/>
      <c r="DR18" s="117"/>
      <c r="DS18" s="117"/>
      <c r="DT18" s="117"/>
      <c r="DU18" s="117"/>
      <c r="DV18" s="117"/>
      <c r="DW18" s="117"/>
      <c r="DX18" s="118"/>
      <c r="DY18" s="370"/>
      <c r="DZ18" s="56"/>
      <c r="EA18" s="56"/>
      <c r="EB18" s="56"/>
      <c r="EC18" s="56"/>
      <c r="ED18" s="56"/>
      <c r="EE18" s="56"/>
      <c r="EF18" s="56"/>
      <c r="EG18" s="56"/>
      <c r="EH18" s="57"/>
      <c r="EM18" s="35"/>
      <c r="EN18" s="35"/>
    </row>
    <row r="19" spans="1:144" s="6" customFormat="1" ht="16.5" customHeight="1" x14ac:dyDescent="0.2">
      <c r="A19" s="246"/>
      <c r="B19" s="56"/>
      <c r="C19" s="56"/>
      <c r="D19" s="56"/>
      <c r="E19" s="56"/>
      <c r="F19" s="57"/>
      <c r="G19" s="336" t="s">
        <v>366</v>
      </c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261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261" t="s">
        <v>355</v>
      </c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385"/>
      <c r="AY19" s="142">
        <v>900</v>
      </c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361">
        <v>175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8"/>
      <c r="BX19" s="361">
        <f t="shared" si="2"/>
        <v>157500</v>
      </c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8"/>
      <c r="CJ19" s="361">
        <f t="shared" si="1"/>
        <v>157500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7"/>
      <c r="CX19" s="370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7"/>
      <c r="DN19" s="361"/>
      <c r="DO19" s="117"/>
      <c r="DP19" s="117"/>
      <c r="DQ19" s="117"/>
      <c r="DR19" s="117"/>
      <c r="DS19" s="117"/>
      <c r="DT19" s="117"/>
      <c r="DU19" s="117"/>
      <c r="DV19" s="117"/>
      <c r="DW19" s="117"/>
      <c r="DX19" s="118"/>
      <c r="DY19" s="370"/>
      <c r="DZ19" s="56"/>
      <c r="EA19" s="56"/>
      <c r="EB19" s="56"/>
      <c r="EC19" s="56"/>
      <c r="ED19" s="56"/>
      <c r="EE19" s="56"/>
      <c r="EF19" s="56"/>
      <c r="EG19" s="56"/>
      <c r="EH19" s="57"/>
      <c r="EM19" s="35"/>
      <c r="EN19" s="35"/>
    </row>
    <row r="20" spans="1:144" s="6" customFormat="1" ht="16.5" customHeight="1" x14ac:dyDescent="0.2">
      <c r="A20" s="246"/>
      <c r="B20" s="56"/>
      <c r="C20" s="56"/>
      <c r="D20" s="56"/>
      <c r="E20" s="56"/>
      <c r="F20" s="57"/>
      <c r="G20" s="336" t="s">
        <v>366</v>
      </c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26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261" t="s">
        <v>355</v>
      </c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385"/>
      <c r="AY20" s="142">
        <v>900</v>
      </c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361">
        <v>140</v>
      </c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8"/>
      <c r="BX20" s="361">
        <f>AY20*BL20</f>
        <v>126000</v>
      </c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8"/>
      <c r="CJ20" s="361">
        <f t="shared" si="1"/>
        <v>126000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7"/>
      <c r="CX20" s="370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7"/>
      <c r="DN20" s="361"/>
      <c r="DO20" s="117"/>
      <c r="DP20" s="117"/>
      <c r="DQ20" s="117"/>
      <c r="DR20" s="117"/>
      <c r="DS20" s="117"/>
      <c r="DT20" s="117"/>
      <c r="DU20" s="117"/>
      <c r="DV20" s="117"/>
      <c r="DW20" s="117"/>
      <c r="DX20" s="118"/>
      <c r="DY20" s="370"/>
      <c r="DZ20" s="56"/>
      <c r="EA20" s="56"/>
      <c r="EB20" s="56"/>
      <c r="EC20" s="56"/>
      <c r="ED20" s="56"/>
      <c r="EE20" s="56"/>
      <c r="EF20" s="56"/>
      <c r="EG20" s="56"/>
      <c r="EH20" s="57"/>
      <c r="EM20" s="35"/>
      <c r="EN20" s="35"/>
    </row>
    <row r="21" spans="1:144" s="6" customFormat="1" ht="16.5" customHeight="1" x14ac:dyDescent="0.2">
      <c r="A21" s="246"/>
      <c r="B21" s="56"/>
      <c r="C21" s="56"/>
      <c r="D21" s="56"/>
      <c r="E21" s="56"/>
      <c r="F21" s="57"/>
      <c r="G21" s="336" t="s">
        <v>367</v>
      </c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261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261" t="s">
        <v>355</v>
      </c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385"/>
      <c r="AY21" s="142">
        <v>990</v>
      </c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361">
        <v>700</v>
      </c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8"/>
      <c r="BX21" s="361">
        <f t="shared" si="2"/>
        <v>693000</v>
      </c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8"/>
      <c r="CJ21" s="361">
        <f t="shared" ref="CJ21:CJ26" si="3">BX21</f>
        <v>693000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7"/>
      <c r="CX21" s="370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7"/>
      <c r="DN21" s="361"/>
      <c r="DO21" s="117"/>
      <c r="DP21" s="117"/>
      <c r="DQ21" s="117"/>
      <c r="DR21" s="117"/>
      <c r="DS21" s="117"/>
      <c r="DT21" s="117"/>
      <c r="DU21" s="117"/>
      <c r="DV21" s="117"/>
      <c r="DW21" s="117"/>
      <c r="DX21" s="118"/>
      <c r="DY21" s="370"/>
      <c r="DZ21" s="56"/>
      <c r="EA21" s="56"/>
      <c r="EB21" s="56"/>
      <c r="EC21" s="56"/>
      <c r="ED21" s="56"/>
      <c r="EE21" s="56"/>
      <c r="EF21" s="56"/>
      <c r="EG21" s="56"/>
      <c r="EH21" s="57"/>
      <c r="EM21" s="35"/>
      <c r="EN21" s="35"/>
    </row>
    <row r="22" spans="1:144" s="6" customFormat="1" ht="16.5" customHeight="1" x14ac:dyDescent="0.2">
      <c r="A22" s="246"/>
      <c r="B22" s="56"/>
      <c r="C22" s="56"/>
      <c r="D22" s="56"/>
      <c r="E22" s="56"/>
      <c r="F22" s="57"/>
      <c r="G22" s="336" t="s">
        <v>368</v>
      </c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336"/>
      <c r="W22" s="336"/>
      <c r="X22" s="261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261" t="s">
        <v>355</v>
      </c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385"/>
      <c r="AY22" s="142">
        <v>990</v>
      </c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361">
        <v>370</v>
      </c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8"/>
      <c r="BX22" s="361">
        <f t="shared" si="2"/>
        <v>366300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8"/>
      <c r="CJ22" s="361">
        <f t="shared" si="3"/>
        <v>366300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7"/>
      <c r="CX22" s="370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7"/>
      <c r="DN22" s="361"/>
      <c r="DO22" s="117"/>
      <c r="DP22" s="117"/>
      <c r="DQ22" s="117"/>
      <c r="DR22" s="117"/>
      <c r="DS22" s="117"/>
      <c r="DT22" s="117"/>
      <c r="DU22" s="117"/>
      <c r="DV22" s="117"/>
      <c r="DW22" s="117"/>
      <c r="DX22" s="118"/>
      <c r="DY22" s="370"/>
      <c r="DZ22" s="56"/>
      <c r="EA22" s="56"/>
      <c r="EB22" s="56"/>
      <c r="EC22" s="56"/>
      <c r="ED22" s="56"/>
      <c r="EE22" s="56"/>
      <c r="EF22" s="56"/>
      <c r="EG22" s="56"/>
      <c r="EH22" s="57"/>
      <c r="EM22" s="35"/>
      <c r="EN22" s="35"/>
    </row>
    <row r="23" spans="1:144" s="6" customFormat="1" ht="16.5" customHeight="1" x14ac:dyDescent="0.2">
      <c r="A23" s="246"/>
      <c r="B23" s="56"/>
      <c r="C23" s="56"/>
      <c r="D23" s="56"/>
      <c r="E23" s="56"/>
      <c r="F23" s="57"/>
      <c r="G23" s="336" t="s">
        <v>369</v>
      </c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261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261" t="s">
        <v>355</v>
      </c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385"/>
      <c r="AY23" s="142">
        <v>705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361">
        <v>120</v>
      </c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8"/>
      <c r="BX23" s="361">
        <f>AY23*BL23</f>
        <v>84600</v>
      </c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8"/>
      <c r="CJ23" s="361">
        <f t="shared" si="3"/>
        <v>84600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7"/>
      <c r="CX23" s="370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7"/>
      <c r="DN23" s="361"/>
      <c r="DO23" s="117"/>
      <c r="DP23" s="117"/>
      <c r="DQ23" s="117"/>
      <c r="DR23" s="117"/>
      <c r="DS23" s="117"/>
      <c r="DT23" s="117"/>
      <c r="DU23" s="117"/>
      <c r="DV23" s="117"/>
      <c r="DW23" s="117"/>
      <c r="DX23" s="118"/>
      <c r="DY23" s="370"/>
      <c r="DZ23" s="56"/>
      <c r="EA23" s="56"/>
      <c r="EB23" s="56"/>
      <c r="EC23" s="56"/>
      <c r="ED23" s="56"/>
      <c r="EE23" s="56"/>
      <c r="EF23" s="56"/>
      <c r="EG23" s="56"/>
      <c r="EH23" s="57"/>
      <c r="EM23" s="35"/>
      <c r="EN23" s="35"/>
    </row>
    <row r="24" spans="1:144" s="6" customFormat="1" ht="16.5" customHeight="1" x14ac:dyDescent="0.2">
      <c r="A24" s="246"/>
      <c r="B24" s="56"/>
      <c r="C24" s="56"/>
      <c r="D24" s="56"/>
      <c r="E24" s="56"/>
      <c r="F24" s="57"/>
      <c r="G24" s="336" t="s">
        <v>370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261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261" t="s">
        <v>355</v>
      </c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385"/>
      <c r="AY24" s="142">
        <v>260</v>
      </c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361">
        <v>550</v>
      </c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8"/>
      <c r="BX24" s="361">
        <f>AY24*BL24</f>
        <v>143000</v>
      </c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8"/>
      <c r="CJ24" s="361">
        <f t="shared" si="3"/>
        <v>143000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7"/>
      <c r="CX24" s="370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7"/>
      <c r="DN24" s="361"/>
      <c r="DO24" s="117"/>
      <c r="DP24" s="117"/>
      <c r="DQ24" s="117"/>
      <c r="DR24" s="117"/>
      <c r="DS24" s="117"/>
      <c r="DT24" s="117"/>
      <c r="DU24" s="117"/>
      <c r="DV24" s="117"/>
      <c r="DW24" s="117"/>
      <c r="DX24" s="118"/>
      <c r="DY24" s="370"/>
      <c r="DZ24" s="56"/>
      <c r="EA24" s="56"/>
      <c r="EB24" s="56"/>
      <c r="EC24" s="56"/>
      <c r="ED24" s="56"/>
      <c r="EE24" s="56"/>
      <c r="EF24" s="56"/>
      <c r="EG24" s="56"/>
      <c r="EH24" s="57"/>
      <c r="EM24" s="35"/>
      <c r="EN24" s="35"/>
    </row>
    <row r="25" spans="1:144" s="6" customFormat="1" ht="16.5" customHeight="1" x14ac:dyDescent="0.2">
      <c r="A25" s="246"/>
      <c r="B25" s="56"/>
      <c r="C25" s="56"/>
      <c r="D25" s="56"/>
      <c r="E25" s="56"/>
      <c r="F25" s="57"/>
      <c r="G25" s="336" t="s">
        <v>383</v>
      </c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261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261" t="s">
        <v>355</v>
      </c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385"/>
      <c r="AY25" s="142">
        <v>1</v>
      </c>
      <c r="AZ25" s="142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361">
        <v>140357</v>
      </c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8"/>
      <c r="BX25" s="361">
        <f>AY25*BL25</f>
        <v>140357</v>
      </c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8"/>
      <c r="CJ25" s="361">
        <f t="shared" si="3"/>
        <v>140357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7"/>
      <c r="CX25" s="370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7"/>
      <c r="DN25" s="361"/>
      <c r="DO25" s="117"/>
      <c r="DP25" s="117"/>
      <c r="DQ25" s="117"/>
      <c r="DR25" s="117"/>
      <c r="DS25" s="117"/>
      <c r="DT25" s="117"/>
      <c r="DU25" s="117"/>
      <c r="DV25" s="117"/>
      <c r="DW25" s="117"/>
      <c r="DX25" s="118"/>
      <c r="DY25" s="370"/>
      <c r="DZ25" s="56"/>
      <c r="EA25" s="56"/>
      <c r="EB25" s="56"/>
      <c r="EC25" s="56"/>
      <c r="ED25" s="56"/>
      <c r="EE25" s="56"/>
      <c r="EF25" s="56"/>
      <c r="EG25" s="56"/>
      <c r="EH25" s="57"/>
      <c r="EM25" s="35"/>
      <c r="EN25" s="35"/>
    </row>
    <row r="26" spans="1:144" s="6" customFormat="1" ht="30" customHeight="1" x14ac:dyDescent="0.2">
      <c r="A26" s="246"/>
      <c r="B26" s="56"/>
      <c r="C26" s="56"/>
      <c r="D26" s="56"/>
      <c r="E26" s="56"/>
      <c r="F26" s="57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261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261" t="s">
        <v>355</v>
      </c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385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2"/>
      <c r="BL26" s="361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8"/>
      <c r="BX26" s="361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8"/>
      <c r="CJ26" s="361">
        <f t="shared" si="3"/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7"/>
      <c r="CX26" s="370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7"/>
      <c r="DN26" s="361"/>
      <c r="DO26" s="117"/>
      <c r="DP26" s="117"/>
      <c r="DQ26" s="117"/>
      <c r="DR26" s="117"/>
      <c r="DS26" s="117"/>
      <c r="DT26" s="117"/>
      <c r="DU26" s="117"/>
      <c r="DV26" s="117"/>
      <c r="DW26" s="117"/>
      <c r="DX26" s="118"/>
      <c r="DY26" s="370"/>
      <c r="DZ26" s="56"/>
      <c r="EA26" s="56"/>
      <c r="EB26" s="56"/>
      <c r="EC26" s="56"/>
      <c r="ED26" s="56"/>
      <c r="EE26" s="56"/>
      <c r="EF26" s="56"/>
      <c r="EG26" s="56"/>
      <c r="EH26" s="57"/>
      <c r="EM26" s="35"/>
      <c r="EN26" s="35"/>
    </row>
    <row r="27" spans="1:144" s="6" customFormat="1" ht="34.5" customHeight="1" x14ac:dyDescent="0.2">
      <c r="A27" s="386" t="s">
        <v>402</v>
      </c>
      <c r="B27" s="387"/>
      <c r="C27" s="387"/>
      <c r="D27" s="387"/>
      <c r="E27" s="387"/>
      <c r="F27" s="388"/>
      <c r="G27" s="336" t="s">
        <v>359</v>
      </c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261">
        <v>346</v>
      </c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261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385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361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8"/>
      <c r="BX27" s="361">
        <f>SUM(BX28:CI49)</f>
        <v>850000</v>
      </c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8"/>
      <c r="CJ27" s="361">
        <f>SUM(CJ28:CW38)</f>
        <v>700000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7"/>
      <c r="CX27" s="370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7"/>
      <c r="DN27" s="361">
        <f>SUM(DN28:DX38)</f>
        <v>150000</v>
      </c>
      <c r="DO27" s="117"/>
      <c r="DP27" s="117"/>
      <c r="DQ27" s="117"/>
      <c r="DR27" s="117"/>
      <c r="DS27" s="117"/>
      <c r="DT27" s="117"/>
      <c r="DU27" s="117"/>
      <c r="DV27" s="117"/>
      <c r="DW27" s="117"/>
      <c r="DX27" s="118"/>
      <c r="DY27" s="370"/>
      <c r="DZ27" s="56"/>
      <c r="EA27" s="56"/>
      <c r="EB27" s="56"/>
      <c r="EC27" s="56"/>
      <c r="ED27" s="56"/>
      <c r="EE27" s="56"/>
      <c r="EF27" s="56"/>
      <c r="EG27" s="56"/>
      <c r="EH27" s="57"/>
      <c r="EM27" s="35"/>
      <c r="EN27" s="35"/>
    </row>
    <row r="28" spans="1:144" s="6" customFormat="1" ht="16.5" customHeight="1" x14ac:dyDescent="0.2">
      <c r="A28" s="246"/>
      <c r="B28" s="56"/>
      <c r="C28" s="56"/>
      <c r="D28" s="56"/>
      <c r="E28" s="56"/>
      <c r="F28" s="57"/>
      <c r="G28" s="336" t="s">
        <v>371</v>
      </c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261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261" t="s">
        <v>355</v>
      </c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385"/>
      <c r="AY28" s="142">
        <v>200</v>
      </c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361">
        <v>2000</v>
      </c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8"/>
      <c r="BX28" s="361">
        <f>AY28*BL28</f>
        <v>400000</v>
      </c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8"/>
      <c r="CJ28" s="361">
        <f>BX28-145000</f>
        <v>255000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7"/>
      <c r="CX28" s="370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7"/>
      <c r="DN28" s="361">
        <f>BX28-CJ28</f>
        <v>145000</v>
      </c>
      <c r="DO28" s="117"/>
      <c r="DP28" s="117"/>
      <c r="DQ28" s="117"/>
      <c r="DR28" s="117"/>
      <c r="DS28" s="117"/>
      <c r="DT28" s="117"/>
      <c r="DU28" s="117"/>
      <c r="DV28" s="117"/>
      <c r="DW28" s="117"/>
      <c r="DX28" s="118"/>
      <c r="DY28" s="370"/>
      <c r="DZ28" s="56"/>
      <c r="EA28" s="56"/>
      <c r="EB28" s="56"/>
      <c r="EC28" s="56"/>
      <c r="ED28" s="56"/>
      <c r="EE28" s="56"/>
      <c r="EF28" s="56"/>
      <c r="EG28" s="56"/>
      <c r="EH28" s="57"/>
      <c r="EM28" s="35">
        <v>150000</v>
      </c>
      <c r="EN28" s="35">
        <v>700000</v>
      </c>
    </row>
    <row r="29" spans="1:144" s="6" customFormat="1" ht="16.5" customHeight="1" x14ac:dyDescent="0.2">
      <c r="A29" s="246"/>
      <c r="B29" s="56"/>
      <c r="C29" s="56"/>
      <c r="D29" s="56"/>
      <c r="E29" s="56"/>
      <c r="F29" s="57"/>
      <c r="G29" s="336" t="s">
        <v>372</v>
      </c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  <c r="T29" s="336"/>
      <c r="U29" s="336"/>
      <c r="V29" s="336"/>
      <c r="W29" s="336"/>
      <c r="X29" s="261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261" t="s">
        <v>355</v>
      </c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385"/>
      <c r="AY29" s="142">
        <v>20</v>
      </c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361">
        <v>10000</v>
      </c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8"/>
      <c r="BX29" s="361">
        <f t="shared" ref="BX29:BX37" si="4">AY29*BL29</f>
        <v>200000</v>
      </c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8"/>
      <c r="CJ29" s="361">
        <f t="shared" si="0"/>
        <v>200000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7"/>
      <c r="CX29" s="370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7"/>
      <c r="DN29" s="361"/>
      <c r="DO29" s="117"/>
      <c r="DP29" s="117"/>
      <c r="DQ29" s="117"/>
      <c r="DR29" s="117"/>
      <c r="DS29" s="117"/>
      <c r="DT29" s="117"/>
      <c r="DU29" s="117"/>
      <c r="DV29" s="117"/>
      <c r="DW29" s="117"/>
      <c r="DX29" s="118"/>
      <c r="DY29" s="370"/>
      <c r="DZ29" s="56"/>
      <c r="EA29" s="56"/>
      <c r="EB29" s="56"/>
      <c r="EC29" s="56"/>
      <c r="ED29" s="56"/>
      <c r="EE29" s="56"/>
      <c r="EF29" s="56"/>
      <c r="EG29" s="56"/>
      <c r="EH29" s="57"/>
      <c r="EM29" s="35">
        <f>EM28-DN27</f>
        <v>0</v>
      </c>
      <c r="EN29" s="35">
        <f>EN28-CJ27</f>
        <v>0</v>
      </c>
    </row>
    <row r="30" spans="1:144" s="6" customFormat="1" ht="16.5" customHeight="1" x14ac:dyDescent="0.2">
      <c r="A30" s="246"/>
      <c r="B30" s="56"/>
      <c r="C30" s="56"/>
      <c r="D30" s="56"/>
      <c r="E30" s="56"/>
      <c r="F30" s="57"/>
      <c r="G30" s="336" t="s">
        <v>373</v>
      </c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36"/>
      <c r="X30" s="261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261" t="s">
        <v>355</v>
      </c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385"/>
      <c r="AY30" s="142">
        <v>10</v>
      </c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361">
        <v>2000</v>
      </c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8"/>
      <c r="BX30" s="361">
        <f t="shared" si="4"/>
        <v>20000</v>
      </c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8"/>
      <c r="CJ30" s="361">
        <f t="shared" si="0"/>
        <v>20000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7"/>
      <c r="CX30" s="370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7"/>
      <c r="DN30" s="361"/>
      <c r="DO30" s="117"/>
      <c r="DP30" s="117"/>
      <c r="DQ30" s="117"/>
      <c r="DR30" s="117"/>
      <c r="DS30" s="117"/>
      <c r="DT30" s="117"/>
      <c r="DU30" s="117"/>
      <c r="DV30" s="117"/>
      <c r="DW30" s="117"/>
      <c r="DX30" s="118"/>
      <c r="DY30" s="370"/>
      <c r="DZ30" s="56"/>
      <c r="EA30" s="56"/>
      <c r="EB30" s="56"/>
      <c r="EC30" s="56"/>
      <c r="ED30" s="56"/>
      <c r="EE30" s="56"/>
      <c r="EF30" s="56"/>
      <c r="EG30" s="56"/>
      <c r="EH30" s="57"/>
      <c r="EM30" s="35"/>
      <c r="EN30" s="35"/>
    </row>
    <row r="31" spans="1:144" s="6" customFormat="1" ht="29.25" customHeight="1" x14ac:dyDescent="0.2">
      <c r="A31" s="246"/>
      <c r="B31" s="56"/>
      <c r="C31" s="56"/>
      <c r="D31" s="56"/>
      <c r="E31" s="56"/>
      <c r="F31" s="57"/>
      <c r="G31" s="336" t="s">
        <v>374</v>
      </c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261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261" t="s">
        <v>355</v>
      </c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385"/>
      <c r="AY31" s="142">
        <v>60</v>
      </c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361">
        <v>1000</v>
      </c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8"/>
      <c r="BX31" s="361">
        <f t="shared" si="4"/>
        <v>60000</v>
      </c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8"/>
      <c r="CJ31" s="361">
        <f t="shared" si="0"/>
        <v>60000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7"/>
      <c r="CX31" s="370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7"/>
      <c r="DN31" s="361"/>
      <c r="DO31" s="117"/>
      <c r="DP31" s="117"/>
      <c r="DQ31" s="117"/>
      <c r="DR31" s="117"/>
      <c r="DS31" s="117"/>
      <c r="DT31" s="117"/>
      <c r="DU31" s="117"/>
      <c r="DV31" s="117"/>
      <c r="DW31" s="117"/>
      <c r="DX31" s="118"/>
      <c r="DY31" s="370"/>
      <c r="DZ31" s="56"/>
      <c r="EA31" s="56"/>
      <c r="EB31" s="56"/>
      <c r="EC31" s="56"/>
      <c r="ED31" s="56"/>
      <c r="EE31" s="56"/>
      <c r="EF31" s="56"/>
      <c r="EG31" s="56"/>
      <c r="EH31" s="57"/>
      <c r="EM31" s="35"/>
      <c r="EN31" s="35"/>
    </row>
    <row r="32" spans="1:144" s="6" customFormat="1" ht="16.5" customHeight="1" x14ac:dyDescent="0.2">
      <c r="A32" s="246"/>
      <c r="B32" s="56"/>
      <c r="C32" s="56"/>
      <c r="D32" s="56"/>
      <c r="E32" s="56"/>
      <c r="F32" s="57"/>
      <c r="G32" s="336" t="s">
        <v>375</v>
      </c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261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261" t="s">
        <v>355</v>
      </c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385"/>
      <c r="AY32" s="142">
        <v>400</v>
      </c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361">
        <v>100</v>
      </c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8"/>
      <c r="BX32" s="361">
        <f t="shared" si="4"/>
        <v>40000</v>
      </c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8"/>
      <c r="CJ32" s="361">
        <f t="shared" si="0"/>
        <v>40000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7"/>
      <c r="CX32" s="370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7"/>
      <c r="DN32" s="361"/>
      <c r="DO32" s="117"/>
      <c r="DP32" s="117"/>
      <c r="DQ32" s="117"/>
      <c r="DR32" s="117"/>
      <c r="DS32" s="117"/>
      <c r="DT32" s="117"/>
      <c r="DU32" s="117"/>
      <c r="DV32" s="117"/>
      <c r="DW32" s="117"/>
      <c r="DX32" s="118"/>
      <c r="DY32" s="370"/>
      <c r="DZ32" s="56"/>
      <c r="EA32" s="56"/>
      <c r="EB32" s="56"/>
      <c r="EC32" s="56"/>
      <c r="ED32" s="56"/>
      <c r="EE32" s="56"/>
      <c r="EF32" s="56"/>
      <c r="EG32" s="56"/>
      <c r="EH32" s="57"/>
      <c r="EM32" s="35"/>
      <c r="EN32" s="35"/>
    </row>
    <row r="33" spans="1:144" s="6" customFormat="1" ht="16.5" customHeight="1" x14ac:dyDescent="0.2">
      <c r="A33" s="246"/>
      <c r="B33" s="56"/>
      <c r="C33" s="56"/>
      <c r="D33" s="56"/>
      <c r="E33" s="56"/>
      <c r="F33" s="57"/>
      <c r="G33" s="336" t="s">
        <v>376</v>
      </c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  <c r="U33" s="336"/>
      <c r="V33" s="336"/>
      <c r="W33" s="336"/>
      <c r="X33" s="261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261" t="s">
        <v>355</v>
      </c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385"/>
      <c r="AY33" s="142">
        <v>208</v>
      </c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361">
        <v>125</v>
      </c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8"/>
      <c r="BX33" s="361">
        <f t="shared" si="4"/>
        <v>26000</v>
      </c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8"/>
      <c r="CJ33" s="361">
        <f t="shared" si="0"/>
        <v>26000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7"/>
      <c r="CX33" s="370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  <c r="DN33" s="361"/>
      <c r="DO33" s="117"/>
      <c r="DP33" s="117"/>
      <c r="DQ33" s="117"/>
      <c r="DR33" s="117"/>
      <c r="DS33" s="117"/>
      <c r="DT33" s="117"/>
      <c r="DU33" s="117"/>
      <c r="DV33" s="117"/>
      <c r="DW33" s="117"/>
      <c r="DX33" s="118"/>
      <c r="DY33" s="370"/>
      <c r="DZ33" s="56"/>
      <c r="EA33" s="56"/>
      <c r="EB33" s="56"/>
      <c r="EC33" s="56"/>
      <c r="ED33" s="56"/>
      <c r="EE33" s="56"/>
      <c r="EF33" s="56"/>
      <c r="EG33" s="56"/>
      <c r="EH33" s="57"/>
      <c r="EM33" s="35"/>
      <c r="EN33" s="35"/>
    </row>
    <row r="34" spans="1:144" s="6" customFormat="1" ht="16.5" customHeight="1" x14ac:dyDescent="0.2">
      <c r="A34" s="246"/>
      <c r="B34" s="56"/>
      <c r="C34" s="56"/>
      <c r="D34" s="56"/>
      <c r="E34" s="56"/>
      <c r="F34" s="57"/>
      <c r="G34" s="336" t="s">
        <v>377</v>
      </c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36"/>
      <c r="W34" s="336"/>
      <c r="X34" s="261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261" t="s">
        <v>355</v>
      </c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385"/>
      <c r="AY34" s="142">
        <v>400</v>
      </c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361">
        <v>110</v>
      </c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8"/>
      <c r="BX34" s="361">
        <f t="shared" si="4"/>
        <v>44000</v>
      </c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8"/>
      <c r="CJ34" s="361">
        <f t="shared" si="0"/>
        <v>44000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7"/>
      <c r="CX34" s="370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7"/>
      <c r="DN34" s="361"/>
      <c r="DO34" s="117"/>
      <c r="DP34" s="117"/>
      <c r="DQ34" s="117"/>
      <c r="DR34" s="117"/>
      <c r="DS34" s="117"/>
      <c r="DT34" s="117"/>
      <c r="DU34" s="117"/>
      <c r="DV34" s="117"/>
      <c r="DW34" s="117"/>
      <c r="DX34" s="118"/>
      <c r="DY34" s="370"/>
      <c r="DZ34" s="56"/>
      <c r="EA34" s="56"/>
      <c r="EB34" s="56"/>
      <c r="EC34" s="56"/>
      <c r="ED34" s="56"/>
      <c r="EE34" s="56"/>
      <c r="EF34" s="56"/>
      <c r="EG34" s="56"/>
      <c r="EH34" s="57"/>
      <c r="EM34" s="35"/>
      <c r="EN34" s="35"/>
    </row>
    <row r="35" spans="1:144" s="6" customFormat="1" ht="16.5" customHeight="1" x14ac:dyDescent="0.2">
      <c r="A35" s="246"/>
      <c r="B35" s="56"/>
      <c r="C35" s="56"/>
      <c r="D35" s="56"/>
      <c r="E35" s="56"/>
      <c r="F35" s="57"/>
      <c r="G35" s="336" t="s">
        <v>378</v>
      </c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336"/>
      <c r="W35" s="336"/>
      <c r="X35" s="261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261" t="s">
        <v>355</v>
      </c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385"/>
      <c r="AY35" s="142">
        <v>400</v>
      </c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361">
        <v>50</v>
      </c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8"/>
      <c r="BX35" s="361">
        <f t="shared" si="4"/>
        <v>20000</v>
      </c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8"/>
      <c r="CJ35" s="361">
        <f t="shared" si="0"/>
        <v>20000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7"/>
      <c r="CX35" s="370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7"/>
      <c r="DN35" s="361"/>
      <c r="DO35" s="117"/>
      <c r="DP35" s="117"/>
      <c r="DQ35" s="117"/>
      <c r="DR35" s="117"/>
      <c r="DS35" s="117"/>
      <c r="DT35" s="117"/>
      <c r="DU35" s="117"/>
      <c r="DV35" s="117"/>
      <c r="DW35" s="117"/>
      <c r="DX35" s="118"/>
      <c r="DY35" s="370"/>
      <c r="DZ35" s="56"/>
      <c r="EA35" s="56"/>
      <c r="EB35" s="56"/>
      <c r="EC35" s="56"/>
      <c r="ED35" s="56"/>
      <c r="EE35" s="56"/>
      <c r="EF35" s="56"/>
      <c r="EG35" s="56"/>
      <c r="EH35" s="57"/>
      <c r="EM35" s="35"/>
      <c r="EN35" s="35"/>
    </row>
    <row r="36" spans="1:144" s="6" customFormat="1" ht="16.5" customHeight="1" x14ac:dyDescent="0.2">
      <c r="A36" s="246"/>
      <c r="B36" s="56"/>
      <c r="C36" s="56"/>
      <c r="D36" s="56"/>
      <c r="E36" s="56"/>
      <c r="F36" s="57"/>
      <c r="G36" s="336" t="s">
        <v>379</v>
      </c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261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261" t="s">
        <v>355</v>
      </c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385"/>
      <c r="AY36" s="142">
        <v>400</v>
      </c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361">
        <v>50</v>
      </c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8"/>
      <c r="BX36" s="361">
        <f t="shared" si="4"/>
        <v>20000</v>
      </c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8"/>
      <c r="CJ36" s="361">
        <f t="shared" si="0"/>
        <v>20000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7"/>
      <c r="CX36" s="370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7"/>
      <c r="DN36" s="361"/>
      <c r="DO36" s="117"/>
      <c r="DP36" s="117"/>
      <c r="DQ36" s="117"/>
      <c r="DR36" s="117"/>
      <c r="DS36" s="117"/>
      <c r="DT36" s="117"/>
      <c r="DU36" s="117"/>
      <c r="DV36" s="117"/>
      <c r="DW36" s="117"/>
      <c r="DX36" s="118"/>
      <c r="DY36" s="370"/>
      <c r="DZ36" s="56"/>
      <c r="EA36" s="56"/>
      <c r="EB36" s="56"/>
      <c r="EC36" s="56"/>
      <c r="ED36" s="56"/>
      <c r="EE36" s="56"/>
      <c r="EF36" s="56"/>
      <c r="EG36" s="56"/>
      <c r="EH36" s="57"/>
      <c r="EM36" s="35"/>
      <c r="EN36" s="35"/>
    </row>
    <row r="37" spans="1:144" s="6" customFormat="1" ht="16.5" customHeight="1" x14ac:dyDescent="0.2">
      <c r="A37" s="246"/>
      <c r="B37" s="56"/>
      <c r="C37" s="56"/>
      <c r="D37" s="56"/>
      <c r="E37" s="56"/>
      <c r="F37" s="57"/>
      <c r="G37" s="336" t="s">
        <v>380</v>
      </c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6"/>
      <c r="X37" s="261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261" t="s">
        <v>355</v>
      </c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385"/>
      <c r="AY37" s="142">
        <v>30</v>
      </c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361">
        <v>500</v>
      </c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8"/>
      <c r="BX37" s="361">
        <f t="shared" si="4"/>
        <v>15000</v>
      </c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8"/>
      <c r="CJ37" s="361">
        <f t="shared" si="0"/>
        <v>15000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7"/>
      <c r="CX37" s="370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7"/>
      <c r="DN37" s="361"/>
      <c r="DO37" s="117"/>
      <c r="DP37" s="117"/>
      <c r="DQ37" s="117"/>
      <c r="DR37" s="117"/>
      <c r="DS37" s="117"/>
      <c r="DT37" s="117"/>
      <c r="DU37" s="117"/>
      <c r="DV37" s="117"/>
      <c r="DW37" s="117"/>
      <c r="DX37" s="118"/>
      <c r="DY37" s="370"/>
      <c r="DZ37" s="56"/>
      <c r="EA37" s="56"/>
      <c r="EB37" s="56"/>
      <c r="EC37" s="56"/>
      <c r="ED37" s="56"/>
      <c r="EE37" s="56"/>
      <c r="EF37" s="56"/>
      <c r="EG37" s="56"/>
      <c r="EH37" s="57"/>
      <c r="EM37" s="35"/>
      <c r="EN37" s="35"/>
    </row>
    <row r="38" spans="1:144" s="6" customFormat="1" ht="30" customHeight="1" x14ac:dyDescent="0.2">
      <c r="A38" s="246"/>
      <c r="B38" s="56"/>
      <c r="C38" s="56"/>
      <c r="D38" s="56"/>
      <c r="E38" s="56"/>
      <c r="F38" s="57"/>
      <c r="G38" s="336" t="s">
        <v>360</v>
      </c>
      <c r="H38" s="336"/>
      <c r="I38" s="336"/>
      <c r="J38" s="336"/>
      <c r="K38" s="336"/>
      <c r="L38" s="336"/>
      <c r="M38" s="336"/>
      <c r="N38" s="336"/>
      <c r="O38" s="336"/>
      <c r="P38" s="336"/>
      <c r="Q38" s="336"/>
      <c r="R38" s="336"/>
      <c r="S38" s="336"/>
      <c r="T38" s="336"/>
      <c r="U38" s="336"/>
      <c r="V38" s="336"/>
      <c r="W38" s="336"/>
      <c r="X38" s="261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261" t="s">
        <v>355</v>
      </c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385"/>
      <c r="AY38" s="142">
        <v>1000</v>
      </c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361">
        <v>5</v>
      </c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8"/>
      <c r="BX38" s="361">
        <f>AY38*BL38</f>
        <v>5000</v>
      </c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8"/>
      <c r="CJ38" s="361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7"/>
      <c r="CX38" s="370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7"/>
      <c r="DN38" s="361">
        <f>BX38</f>
        <v>5000</v>
      </c>
      <c r="DO38" s="117"/>
      <c r="DP38" s="117"/>
      <c r="DQ38" s="117"/>
      <c r="DR38" s="117"/>
      <c r="DS38" s="117"/>
      <c r="DT38" s="117"/>
      <c r="DU38" s="117"/>
      <c r="DV38" s="117"/>
      <c r="DW38" s="117"/>
      <c r="DX38" s="118"/>
      <c r="DY38" s="370"/>
      <c r="DZ38" s="56"/>
      <c r="EA38" s="56"/>
      <c r="EB38" s="56"/>
      <c r="EC38" s="56"/>
      <c r="ED38" s="56"/>
      <c r="EE38" s="56"/>
      <c r="EF38" s="56"/>
      <c r="EG38" s="56"/>
      <c r="EH38" s="57"/>
      <c r="EM38" s="35"/>
      <c r="EN38" s="35"/>
    </row>
    <row r="39" spans="1:144" s="6" customFormat="1" ht="16.5" hidden="1" customHeight="1" x14ac:dyDescent="0.2">
      <c r="A39" s="246"/>
      <c r="B39" s="56"/>
      <c r="C39" s="56"/>
      <c r="D39" s="56"/>
      <c r="E39" s="56"/>
      <c r="F39" s="57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261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261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385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361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8"/>
      <c r="BX39" s="361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8"/>
      <c r="CJ39" s="361">
        <f t="shared" si="0"/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7"/>
      <c r="CX39" s="370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7"/>
      <c r="DN39" s="361"/>
      <c r="DO39" s="117"/>
      <c r="DP39" s="117"/>
      <c r="DQ39" s="117"/>
      <c r="DR39" s="117"/>
      <c r="DS39" s="117"/>
      <c r="DT39" s="117"/>
      <c r="DU39" s="117"/>
      <c r="DV39" s="117"/>
      <c r="DW39" s="117"/>
      <c r="DX39" s="118"/>
      <c r="DY39" s="370"/>
      <c r="DZ39" s="56"/>
      <c r="EA39" s="56"/>
      <c r="EB39" s="56"/>
      <c r="EC39" s="56"/>
      <c r="ED39" s="56"/>
      <c r="EE39" s="56"/>
      <c r="EF39" s="56"/>
      <c r="EG39" s="56"/>
      <c r="EH39" s="57"/>
      <c r="EM39" s="35"/>
      <c r="EN39" s="35"/>
    </row>
    <row r="40" spans="1:144" s="6" customFormat="1" ht="16.5" hidden="1" customHeight="1" x14ac:dyDescent="0.2">
      <c r="A40" s="246"/>
      <c r="B40" s="56"/>
      <c r="C40" s="56"/>
      <c r="D40" s="56"/>
      <c r="E40" s="56"/>
      <c r="F40" s="57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336"/>
      <c r="V40" s="336"/>
      <c r="W40" s="336"/>
      <c r="X40" s="261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261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385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361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8"/>
      <c r="BX40" s="361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8"/>
      <c r="CJ40" s="361">
        <f t="shared" si="0"/>
        <v>0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7"/>
      <c r="CX40" s="370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7"/>
      <c r="DN40" s="361"/>
      <c r="DO40" s="117"/>
      <c r="DP40" s="117"/>
      <c r="DQ40" s="117"/>
      <c r="DR40" s="117"/>
      <c r="DS40" s="117"/>
      <c r="DT40" s="117"/>
      <c r="DU40" s="117"/>
      <c r="DV40" s="117"/>
      <c r="DW40" s="117"/>
      <c r="DX40" s="118"/>
      <c r="DY40" s="370"/>
      <c r="DZ40" s="56"/>
      <c r="EA40" s="56"/>
      <c r="EB40" s="56"/>
      <c r="EC40" s="56"/>
      <c r="ED40" s="56"/>
      <c r="EE40" s="56"/>
      <c r="EF40" s="56"/>
      <c r="EG40" s="56"/>
      <c r="EH40" s="57"/>
      <c r="EM40" s="35"/>
      <c r="EN40" s="35"/>
    </row>
    <row r="41" spans="1:144" s="6" customFormat="1" ht="16.5" hidden="1" customHeight="1" x14ac:dyDescent="0.2">
      <c r="A41" s="246"/>
      <c r="B41" s="56"/>
      <c r="C41" s="56"/>
      <c r="D41" s="56"/>
      <c r="E41" s="56"/>
      <c r="F41" s="57"/>
      <c r="G41" s="336"/>
      <c r="H41" s="336"/>
      <c r="I41" s="336"/>
      <c r="J41" s="336"/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  <c r="V41" s="336"/>
      <c r="W41" s="336"/>
      <c r="X41" s="261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261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385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361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8"/>
      <c r="BX41" s="361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8"/>
      <c r="CJ41" s="361">
        <f t="shared" si="0"/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7"/>
      <c r="CX41" s="370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7"/>
      <c r="DN41" s="361"/>
      <c r="DO41" s="117"/>
      <c r="DP41" s="117"/>
      <c r="DQ41" s="117"/>
      <c r="DR41" s="117"/>
      <c r="DS41" s="117"/>
      <c r="DT41" s="117"/>
      <c r="DU41" s="117"/>
      <c r="DV41" s="117"/>
      <c r="DW41" s="117"/>
      <c r="DX41" s="118"/>
      <c r="DY41" s="370"/>
      <c r="DZ41" s="56"/>
      <c r="EA41" s="56"/>
      <c r="EB41" s="56"/>
      <c r="EC41" s="56"/>
      <c r="ED41" s="56"/>
      <c r="EE41" s="56"/>
      <c r="EF41" s="56"/>
      <c r="EG41" s="56"/>
      <c r="EH41" s="57"/>
      <c r="EM41" s="35"/>
      <c r="EN41" s="35"/>
    </row>
    <row r="42" spans="1:144" s="6" customFormat="1" ht="16.5" hidden="1" customHeight="1" x14ac:dyDescent="0.2">
      <c r="A42" s="246"/>
      <c r="B42" s="56"/>
      <c r="C42" s="56"/>
      <c r="D42" s="56"/>
      <c r="E42" s="56"/>
      <c r="F42" s="57"/>
      <c r="G42" s="336"/>
      <c r="H42" s="336"/>
      <c r="I42" s="336"/>
      <c r="J42" s="336"/>
      <c r="K42" s="336"/>
      <c r="L42" s="336"/>
      <c r="M42" s="336"/>
      <c r="N42" s="336"/>
      <c r="O42" s="336"/>
      <c r="P42" s="336"/>
      <c r="Q42" s="336"/>
      <c r="R42" s="336"/>
      <c r="S42" s="336"/>
      <c r="T42" s="336"/>
      <c r="U42" s="336"/>
      <c r="V42" s="336"/>
      <c r="W42" s="336"/>
      <c r="X42" s="261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261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385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361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8"/>
      <c r="BX42" s="361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8"/>
      <c r="CJ42" s="361">
        <f t="shared" si="0"/>
        <v>0</v>
      </c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7"/>
      <c r="CX42" s="370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7"/>
      <c r="DN42" s="361"/>
      <c r="DO42" s="117"/>
      <c r="DP42" s="117"/>
      <c r="DQ42" s="117"/>
      <c r="DR42" s="117"/>
      <c r="DS42" s="117"/>
      <c r="DT42" s="117"/>
      <c r="DU42" s="117"/>
      <c r="DV42" s="117"/>
      <c r="DW42" s="117"/>
      <c r="DX42" s="118"/>
      <c r="DY42" s="370"/>
      <c r="DZ42" s="56"/>
      <c r="EA42" s="56"/>
      <c r="EB42" s="56"/>
      <c r="EC42" s="56"/>
      <c r="ED42" s="56"/>
      <c r="EE42" s="56"/>
      <c r="EF42" s="56"/>
      <c r="EG42" s="56"/>
      <c r="EH42" s="57"/>
      <c r="EM42" s="35"/>
      <c r="EN42" s="35"/>
    </row>
    <row r="43" spans="1:144" s="6" customFormat="1" ht="16.5" hidden="1" customHeight="1" x14ac:dyDescent="0.2">
      <c r="A43" s="246"/>
      <c r="B43" s="56"/>
      <c r="C43" s="56"/>
      <c r="D43" s="56"/>
      <c r="E43" s="56"/>
      <c r="F43" s="57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261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261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385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361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8"/>
      <c r="BX43" s="361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8"/>
      <c r="CJ43" s="361">
        <f t="shared" si="0"/>
        <v>0</v>
      </c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7"/>
      <c r="CX43" s="370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7"/>
      <c r="DN43" s="361"/>
      <c r="DO43" s="117"/>
      <c r="DP43" s="117"/>
      <c r="DQ43" s="117"/>
      <c r="DR43" s="117"/>
      <c r="DS43" s="117"/>
      <c r="DT43" s="117"/>
      <c r="DU43" s="117"/>
      <c r="DV43" s="117"/>
      <c r="DW43" s="117"/>
      <c r="DX43" s="118"/>
      <c r="DY43" s="370"/>
      <c r="DZ43" s="56"/>
      <c r="EA43" s="56"/>
      <c r="EB43" s="56"/>
      <c r="EC43" s="56"/>
      <c r="ED43" s="56"/>
      <c r="EE43" s="56"/>
      <c r="EF43" s="56"/>
      <c r="EG43" s="56"/>
      <c r="EH43" s="57"/>
      <c r="EM43" s="35"/>
      <c r="EN43" s="35"/>
    </row>
    <row r="44" spans="1:144" s="6" customFormat="1" ht="16.5" hidden="1" customHeight="1" x14ac:dyDescent="0.2">
      <c r="A44" s="246"/>
      <c r="B44" s="56"/>
      <c r="C44" s="56"/>
      <c r="D44" s="56"/>
      <c r="E44" s="56"/>
      <c r="F44" s="57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6"/>
      <c r="W44" s="336"/>
      <c r="X44" s="261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261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385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361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8"/>
      <c r="BX44" s="361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8"/>
      <c r="CJ44" s="361">
        <f t="shared" si="0"/>
        <v>0</v>
      </c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7"/>
      <c r="CX44" s="370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7"/>
      <c r="DN44" s="361"/>
      <c r="DO44" s="117"/>
      <c r="DP44" s="117"/>
      <c r="DQ44" s="117"/>
      <c r="DR44" s="117"/>
      <c r="DS44" s="117"/>
      <c r="DT44" s="117"/>
      <c r="DU44" s="117"/>
      <c r="DV44" s="117"/>
      <c r="DW44" s="117"/>
      <c r="DX44" s="118"/>
      <c r="DY44" s="370"/>
      <c r="DZ44" s="56"/>
      <c r="EA44" s="56"/>
      <c r="EB44" s="56"/>
      <c r="EC44" s="56"/>
      <c r="ED44" s="56"/>
      <c r="EE44" s="56"/>
      <c r="EF44" s="56"/>
      <c r="EG44" s="56"/>
      <c r="EH44" s="57"/>
      <c r="EM44" s="35"/>
      <c r="EN44" s="35"/>
    </row>
    <row r="45" spans="1:144" s="6" customFormat="1" ht="16.5" hidden="1" customHeight="1" x14ac:dyDescent="0.2">
      <c r="A45" s="246"/>
      <c r="B45" s="56"/>
      <c r="C45" s="56"/>
      <c r="D45" s="56"/>
      <c r="E45" s="56"/>
      <c r="F45" s="57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36"/>
      <c r="X45" s="261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261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385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361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8"/>
      <c r="BX45" s="361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8"/>
      <c r="CJ45" s="361">
        <f t="shared" si="0"/>
        <v>0</v>
      </c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7"/>
      <c r="CX45" s="370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7"/>
      <c r="DN45" s="361"/>
      <c r="DO45" s="117"/>
      <c r="DP45" s="117"/>
      <c r="DQ45" s="117"/>
      <c r="DR45" s="117"/>
      <c r="DS45" s="117"/>
      <c r="DT45" s="117"/>
      <c r="DU45" s="117"/>
      <c r="DV45" s="117"/>
      <c r="DW45" s="117"/>
      <c r="DX45" s="118"/>
      <c r="DY45" s="370"/>
      <c r="DZ45" s="56"/>
      <c r="EA45" s="56"/>
      <c r="EB45" s="56"/>
      <c r="EC45" s="56"/>
      <c r="ED45" s="56"/>
      <c r="EE45" s="56"/>
      <c r="EF45" s="56"/>
      <c r="EG45" s="56"/>
      <c r="EH45" s="57"/>
      <c r="EM45" s="35"/>
      <c r="EN45" s="35"/>
    </row>
    <row r="46" spans="1:144" s="6" customFormat="1" ht="16.5" hidden="1" customHeight="1" x14ac:dyDescent="0.2">
      <c r="A46" s="246"/>
      <c r="B46" s="56"/>
      <c r="C46" s="56"/>
      <c r="D46" s="56"/>
      <c r="E46" s="56"/>
      <c r="F46" s="57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261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261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385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361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8"/>
      <c r="BX46" s="361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8"/>
      <c r="CJ46" s="361">
        <f t="shared" si="0"/>
        <v>0</v>
      </c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7"/>
      <c r="CX46" s="370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7"/>
      <c r="DN46" s="361"/>
      <c r="DO46" s="117"/>
      <c r="DP46" s="117"/>
      <c r="DQ46" s="117"/>
      <c r="DR46" s="117"/>
      <c r="DS46" s="117"/>
      <c r="DT46" s="117"/>
      <c r="DU46" s="117"/>
      <c r="DV46" s="117"/>
      <c r="DW46" s="117"/>
      <c r="DX46" s="118"/>
      <c r="DY46" s="370"/>
      <c r="DZ46" s="56"/>
      <c r="EA46" s="56"/>
      <c r="EB46" s="56"/>
      <c r="EC46" s="56"/>
      <c r="ED46" s="56"/>
      <c r="EE46" s="56"/>
      <c r="EF46" s="56"/>
      <c r="EG46" s="56"/>
      <c r="EH46" s="57"/>
      <c r="EM46" s="35"/>
      <c r="EN46" s="35"/>
    </row>
    <row r="47" spans="1:144" s="6" customFormat="1" ht="16.5" hidden="1" customHeight="1" x14ac:dyDescent="0.2">
      <c r="A47" s="246"/>
      <c r="B47" s="56"/>
      <c r="C47" s="56"/>
      <c r="D47" s="56"/>
      <c r="E47" s="56"/>
      <c r="F47" s="57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6"/>
      <c r="W47" s="336"/>
      <c r="X47" s="261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261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385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361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8"/>
      <c r="BX47" s="361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8"/>
      <c r="CJ47" s="361">
        <f t="shared" si="0"/>
        <v>0</v>
      </c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7"/>
      <c r="CX47" s="370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7"/>
      <c r="DN47" s="361"/>
      <c r="DO47" s="117"/>
      <c r="DP47" s="117"/>
      <c r="DQ47" s="117"/>
      <c r="DR47" s="117"/>
      <c r="DS47" s="117"/>
      <c r="DT47" s="117"/>
      <c r="DU47" s="117"/>
      <c r="DV47" s="117"/>
      <c r="DW47" s="117"/>
      <c r="DX47" s="118"/>
      <c r="DY47" s="370"/>
      <c r="DZ47" s="56"/>
      <c r="EA47" s="56"/>
      <c r="EB47" s="56"/>
      <c r="EC47" s="56"/>
      <c r="ED47" s="56"/>
      <c r="EE47" s="56"/>
      <c r="EF47" s="56"/>
      <c r="EG47" s="56"/>
      <c r="EH47" s="57"/>
      <c r="EM47" s="35"/>
      <c r="EN47" s="35"/>
    </row>
    <row r="48" spans="1:144" s="6" customFormat="1" ht="16.5" hidden="1" customHeight="1" x14ac:dyDescent="0.2">
      <c r="A48" s="246"/>
      <c r="B48" s="56"/>
      <c r="C48" s="56"/>
      <c r="D48" s="56"/>
      <c r="E48" s="56"/>
      <c r="F48" s="57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6"/>
      <c r="W48" s="336"/>
      <c r="X48" s="261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261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385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361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8"/>
      <c r="BX48" s="361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8"/>
      <c r="CJ48" s="361">
        <f t="shared" si="0"/>
        <v>0</v>
      </c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7"/>
      <c r="CX48" s="370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7"/>
      <c r="DN48" s="361"/>
      <c r="DO48" s="117"/>
      <c r="DP48" s="117"/>
      <c r="DQ48" s="117"/>
      <c r="DR48" s="117"/>
      <c r="DS48" s="117"/>
      <c r="DT48" s="117"/>
      <c r="DU48" s="117"/>
      <c r="DV48" s="117"/>
      <c r="DW48" s="117"/>
      <c r="DX48" s="118"/>
      <c r="DY48" s="370"/>
      <c r="DZ48" s="56"/>
      <c r="EA48" s="56"/>
      <c r="EB48" s="56"/>
      <c r="EC48" s="56"/>
      <c r="ED48" s="56"/>
      <c r="EE48" s="56"/>
      <c r="EF48" s="56"/>
      <c r="EG48" s="56"/>
      <c r="EH48" s="57"/>
      <c r="EM48" s="35"/>
      <c r="EN48" s="35"/>
    </row>
    <row r="49" spans="1:144" s="6" customFormat="1" ht="16.5" hidden="1" customHeight="1" x14ac:dyDescent="0.2">
      <c r="A49" s="246"/>
      <c r="B49" s="56"/>
      <c r="C49" s="56"/>
      <c r="D49" s="56"/>
      <c r="E49" s="56"/>
      <c r="F49" s="57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  <c r="T49" s="336"/>
      <c r="U49" s="336"/>
      <c r="V49" s="336"/>
      <c r="W49" s="336"/>
      <c r="X49" s="261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261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385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361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8"/>
      <c r="BX49" s="361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8"/>
      <c r="CJ49" s="361">
        <f t="shared" si="0"/>
        <v>0</v>
      </c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7"/>
      <c r="CX49" s="370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7"/>
      <c r="DN49" s="361"/>
      <c r="DO49" s="117"/>
      <c r="DP49" s="117"/>
      <c r="DQ49" s="117"/>
      <c r="DR49" s="117"/>
      <c r="DS49" s="117"/>
      <c r="DT49" s="117"/>
      <c r="DU49" s="117"/>
      <c r="DV49" s="117"/>
      <c r="DW49" s="117"/>
      <c r="DX49" s="118"/>
      <c r="DY49" s="370"/>
      <c r="DZ49" s="56"/>
      <c r="EA49" s="56"/>
      <c r="EB49" s="56"/>
      <c r="EC49" s="56"/>
      <c r="ED49" s="56"/>
      <c r="EE49" s="56"/>
      <c r="EF49" s="56"/>
      <c r="EG49" s="56"/>
      <c r="EH49" s="57"/>
      <c r="EM49" s="35"/>
      <c r="EN49" s="35"/>
    </row>
    <row r="50" spans="1:144" s="6" customFormat="1" ht="16.5" customHeight="1" x14ac:dyDescent="0.2">
      <c r="A50" s="192" t="s">
        <v>16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5"/>
      <c r="BX50" s="361">
        <f>BX27+BX14+BX13+BX10+BX9+BX8</f>
        <v>10107155.289999999</v>
      </c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7"/>
      <c r="CJ50" s="361">
        <f>CJ27+CJ14+CJ13+CJ10+CJ8</f>
        <v>6740357</v>
      </c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7"/>
      <c r="CX50" s="370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7"/>
      <c r="DN50" s="133">
        <f>DN27+DN8+DN9</f>
        <v>3366798.29</v>
      </c>
      <c r="DO50" s="134"/>
      <c r="DP50" s="134"/>
      <c r="DQ50" s="134"/>
      <c r="DR50" s="134"/>
      <c r="DS50" s="134"/>
      <c r="DT50" s="134"/>
      <c r="DU50" s="134"/>
      <c r="DV50" s="134"/>
      <c r="DW50" s="134"/>
      <c r="DX50" s="135"/>
      <c r="DY50" s="142"/>
      <c r="DZ50" s="143"/>
      <c r="EA50" s="143"/>
      <c r="EB50" s="143"/>
      <c r="EC50" s="143"/>
      <c r="ED50" s="143"/>
      <c r="EE50" s="143"/>
      <c r="EF50" s="143"/>
      <c r="EG50" s="143"/>
      <c r="EH50" s="144"/>
      <c r="EM50" s="35"/>
      <c r="EN50" s="35"/>
    </row>
  </sheetData>
  <mergeCells count="513"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DN11:DX11"/>
    <mergeCell ref="DY11:EH11"/>
    <mergeCell ref="A12:F12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DN42:DX42"/>
    <mergeCell ref="CJ42:CW42"/>
    <mergeCell ref="AY44:BK44"/>
    <mergeCell ref="BX43:CI43"/>
    <mergeCell ref="A45:F45"/>
    <mergeCell ref="G45:W45"/>
    <mergeCell ref="X45:AK45"/>
    <mergeCell ref="AL45:AX45"/>
    <mergeCell ref="AY45:BK45"/>
    <mergeCell ref="A43:F43"/>
    <mergeCell ref="G43:W43"/>
    <mergeCell ref="X43:AK43"/>
    <mergeCell ref="AL43:AX43"/>
    <mergeCell ref="AY43:BK43"/>
    <mergeCell ref="A44:F44"/>
    <mergeCell ref="G44:W44"/>
    <mergeCell ref="X44:AK44"/>
    <mergeCell ref="AL44:AX44"/>
    <mergeCell ref="CX43:DM43"/>
    <mergeCell ref="DN43:DX43"/>
    <mergeCell ref="A42:F42"/>
    <mergeCell ref="G42:W42"/>
    <mergeCell ref="X42:AK42"/>
    <mergeCell ref="AL42:AX42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CX42:DM42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BL39:BW39"/>
    <mergeCell ref="BX39:CI39"/>
    <mergeCell ref="BL41:BW41"/>
    <mergeCell ref="BX41:CI41"/>
    <mergeCell ref="A27:F27"/>
    <mergeCell ref="G27:W27"/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</mergeCells>
  <pageMargins left="0.78740157480314965" right="0.70866141732283472" top="0.78740157480314965" bottom="0.39370078740157483" header="0.19685039370078741" footer="0.1968503937007874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71F1-74D1-4200-AD87-8C85A722D252}">
  <sheetPr>
    <pageSetUpPr fitToPage="1"/>
  </sheetPr>
  <dimension ref="A1:DB51"/>
  <sheetViews>
    <sheetView tabSelected="1" topLeftCell="A3" workbookViewId="0">
      <selection activeCell="AQ42" sqref="AQ42:BH42"/>
    </sheetView>
  </sheetViews>
  <sheetFormatPr defaultRowHeight="10.15" customHeight="1" x14ac:dyDescent="0.25"/>
  <cols>
    <col min="1" max="99" width="0.85546875" style="397" customWidth="1"/>
    <col min="100" max="100" width="8.7109375" style="397" customWidth="1"/>
    <col min="101" max="101" width="13.7109375" style="397" customWidth="1"/>
    <col min="102" max="102" width="9.140625" style="397"/>
    <col min="103" max="106" width="11.7109375" style="397" customWidth="1"/>
    <col min="107" max="16384" width="9.140625" style="397"/>
  </cols>
  <sheetData>
    <row r="1" spans="1:106" ht="13.5" customHeight="1" x14ac:dyDescent="0.25">
      <c r="B1" s="417" t="s">
        <v>673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7"/>
      <c r="BE1" s="417"/>
      <c r="BF1" s="417"/>
      <c r="BG1" s="417"/>
      <c r="BH1" s="417"/>
      <c r="BI1" s="417"/>
      <c r="BJ1" s="417"/>
      <c r="BK1" s="417"/>
      <c r="BL1" s="417"/>
      <c r="BM1" s="417"/>
      <c r="BN1" s="417"/>
      <c r="BO1" s="417"/>
      <c r="BP1" s="417"/>
      <c r="BQ1" s="417"/>
      <c r="BR1" s="417"/>
      <c r="BS1" s="417"/>
      <c r="BT1" s="417"/>
      <c r="BU1" s="417"/>
      <c r="BV1" s="417"/>
      <c r="BW1" s="417"/>
      <c r="BX1" s="417"/>
      <c r="BY1" s="417"/>
      <c r="BZ1" s="417"/>
      <c r="CA1" s="417"/>
      <c r="CB1" s="417"/>
      <c r="CC1" s="417"/>
      <c r="CD1" s="417"/>
      <c r="CE1" s="417"/>
      <c r="CF1" s="417"/>
      <c r="CG1" s="417"/>
      <c r="CH1" s="417"/>
      <c r="CI1" s="417"/>
      <c r="CJ1" s="417"/>
      <c r="CK1" s="417"/>
      <c r="CL1" s="417"/>
      <c r="CM1" s="417"/>
      <c r="CN1" s="417"/>
      <c r="CO1" s="417"/>
      <c r="CP1" s="417"/>
      <c r="CQ1" s="417"/>
      <c r="CR1" s="417"/>
      <c r="CS1" s="417"/>
      <c r="CT1" s="417"/>
      <c r="CU1" s="417"/>
      <c r="CV1" s="417"/>
      <c r="CW1" s="417"/>
      <c r="CX1" s="417"/>
      <c r="CY1" s="417"/>
      <c r="CZ1" s="417"/>
      <c r="DA1" s="417"/>
      <c r="DB1" s="417"/>
    </row>
    <row r="2" spans="1:106" ht="15" x14ac:dyDescent="0.25"/>
    <row r="3" spans="1:106" ht="11.25" customHeight="1" x14ac:dyDescent="0.25">
      <c r="A3" s="483" t="s">
        <v>3</v>
      </c>
      <c r="B3" s="483"/>
      <c r="C3" s="483"/>
      <c r="D3" s="483"/>
      <c r="E3" s="483"/>
      <c r="F3" s="483"/>
      <c r="G3" s="483"/>
      <c r="H3" s="484"/>
      <c r="I3" s="418" t="s">
        <v>45</v>
      </c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8"/>
      <c r="BO3" s="418"/>
      <c r="BP3" s="418"/>
      <c r="BQ3" s="418"/>
      <c r="BR3" s="418"/>
      <c r="BS3" s="418"/>
      <c r="BT3" s="418"/>
      <c r="BU3" s="418"/>
      <c r="BV3" s="418"/>
      <c r="BW3" s="418"/>
      <c r="BX3" s="418"/>
      <c r="BY3" s="418"/>
      <c r="BZ3" s="418"/>
      <c r="CA3" s="418"/>
      <c r="CB3" s="418"/>
      <c r="CC3" s="418"/>
      <c r="CD3" s="418"/>
      <c r="CE3" s="418"/>
      <c r="CF3" s="418"/>
      <c r="CG3" s="418"/>
      <c r="CH3" s="418"/>
      <c r="CI3" s="418"/>
      <c r="CJ3" s="418"/>
      <c r="CK3" s="418"/>
      <c r="CL3" s="418"/>
      <c r="CM3" s="485"/>
      <c r="CN3" s="419" t="s">
        <v>674</v>
      </c>
      <c r="CO3" s="483"/>
      <c r="CP3" s="483"/>
      <c r="CQ3" s="483"/>
      <c r="CR3" s="483"/>
      <c r="CS3" s="483"/>
      <c r="CT3" s="483"/>
      <c r="CU3" s="484"/>
      <c r="CV3" s="419" t="s">
        <v>675</v>
      </c>
      <c r="CW3" s="419" t="s">
        <v>676</v>
      </c>
      <c r="CX3" s="419" t="s">
        <v>677</v>
      </c>
      <c r="CY3" s="420" t="s">
        <v>446</v>
      </c>
      <c r="CZ3" s="421"/>
      <c r="DA3" s="421"/>
      <c r="DB3" s="422"/>
    </row>
    <row r="4" spans="1:106" ht="11.25" customHeight="1" x14ac:dyDescent="0.25">
      <c r="A4" s="486"/>
      <c r="B4" s="486"/>
      <c r="C4" s="486"/>
      <c r="D4" s="486"/>
      <c r="E4" s="486"/>
      <c r="F4" s="486"/>
      <c r="G4" s="486"/>
      <c r="H4" s="487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3"/>
      <c r="AV4" s="423"/>
      <c r="AW4" s="423"/>
      <c r="AX4" s="423"/>
      <c r="AY4" s="423"/>
      <c r="AZ4" s="423"/>
      <c r="BA4" s="423"/>
      <c r="BB4" s="423"/>
      <c r="BC4" s="423"/>
      <c r="BD4" s="423"/>
      <c r="BE4" s="423"/>
      <c r="BF4" s="423"/>
      <c r="BG4" s="423"/>
      <c r="BH4" s="423"/>
      <c r="BI4" s="423"/>
      <c r="BJ4" s="423"/>
      <c r="BK4" s="423"/>
      <c r="BL4" s="423"/>
      <c r="BM4" s="423"/>
      <c r="BN4" s="423"/>
      <c r="BO4" s="423"/>
      <c r="BP4" s="423"/>
      <c r="BQ4" s="423"/>
      <c r="BR4" s="423"/>
      <c r="BS4" s="423"/>
      <c r="BT4" s="423"/>
      <c r="BU4" s="423"/>
      <c r="BV4" s="423"/>
      <c r="BW4" s="423"/>
      <c r="BX4" s="423"/>
      <c r="BY4" s="423"/>
      <c r="BZ4" s="423"/>
      <c r="CA4" s="423"/>
      <c r="CB4" s="423"/>
      <c r="CC4" s="423"/>
      <c r="CD4" s="423"/>
      <c r="CE4" s="423"/>
      <c r="CF4" s="423"/>
      <c r="CG4" s="423"/>
      <c r="CH4" s="423"/>
      <c r="CI4" s="423"/>
      <c r="CJ4" s="423"/>
      <c r="CK4" s="423"/>
      <c r="CL4" s="423"/>
      <c r="CM4" s="488"/>
      <c r="CN4" s="424"/>
      <c r="CO4" s="486"/>
      <c r="CP4" s="486"/>
      <c r="CQ4" s="486"/>
      <c r="CR4" s="486"/>
      <c r="CS4" s="486"/>
      <c r="CT4" s="486"/>
      <c r="CU4" s="487"/>
      <c r="CV4" s="424"/>
      <c r="CW4" s="424"/>
      <c r="CX4" s="424"/>
      <c r="CY4" s="450" t="s">
        <v>447</v>
      </c>
      <c r="CZ4" s="450" t="s">
        <v>448</v>
      </c>
      <c r="DA4" s="450" t="s">
        <v>449</v>
      </c>
      <c r="DB4" s="426" t="s">
        <v>450</v>
      </c>
    </row>
    <row r="5" spans="1:106" ht="39" customHeight="1" x14ac:dyDescent="0.25">
      <c r="A5" s="489"/>
      <c r="B5" s="489"/>
      <c r="C5" s="489"/>
      <c r="D5" s="489"/>
      <c r="E5" s="489"/>
      <c r="F5" s="489"/>
      <c r="G5" s="489"/>
      <c r="H5" s="490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7"/>
      <c r="AP5" s="427"/>
      <c r="AQ5" s="427"/>
      <c r="AR5" s="427"/>
      <c r="AS5" s="427"/>
      <c r="AT5" s="427"/>
      <c r="AU5" s="427"/>
      <c r="AV5" s="427"/>
      <c r="AW5" s="427"/>
      <c r="AX5" s="427"/>
      <c r="AY5" s="427"/>
      <c r="AZ5" s="427"/>
      <c r="BA5" s="427"/>
      <c r="BB5" s="427"/>
      <c r="BC5" s="427"/>
      <c r="BD5" s="427"/>
      <c r="BE5" s="427"/>
      <c r="BF5" s="427"/>
      <c r="BG5" s="427"/>
      <c r="BH5" s="427"/>
      <c r="BI5" s="427"/>
      <c r="BJ5" s="427"/>
      <c r="BK5" s="427"/>
      <c r="BL5" s="427"/>
      <c r="BM5" s="427"/>
      <c r="BN5" s="427"/>
      <c r="BO5" s="427"/>
      <c r="BP5" s="427"/>
      <c r="BQ5" s="427"/>
      <c r="BR5" s="427"/>
      <c r="BS5" s="427"/>
      <c r="BT5" s="427"/>
      <c r="BU5" s="427"/>
      <c r="BV5" s="427"/>
      <c r="BW5" s="427"/>
      <c r="BX5" s="427"/>
      <c r="BY5" s="427"/>
      <c r="BZ5" s="427"/>
      <c r="CA5" s="427"/>
      <c r="CB5" s="427"/>
      <c r="CC5" s="427"/>
      <c r="CD5" s="427"/>
      <c r="CE5" s="427"/>
      <c r="CF5" s="427"/>
      <c r="CG5" s="427"/>
      <c r="CH5" s="427"/>
      <c r="CI5" s="427"/>
      <c r="CJ5" s="427"/>
      <c r="CK5" s="427"/>
      <c r="CL5" s="427"/>
      <c r="CM5" s="491"/>
      <c r="CN5" s="428"/>
      <c r="CO5" s="489"/>
      <c r="CP5" s="489"/>
      <c r="CQ5" s="489"/>
      <c r="CR5" s="489"/>
      <c r="CS5" s="489"/>
      <c r="CT5" s="489"/>
      <c r="CU5" s="490"/>
      <c r="CV5" s="428"/>
      <c r="CW5" s="428"/>
      <c r="CX5" s="428"/>
      <c r="CY5" s="429" t="s">
        <v>678</v>
      </c>
      <c r="CZ5" s="492" t="s">
        <v>679</v>
      </c>
      <c r="DA5" s="492" t="s">
        <v>680</v>
      </c>
      <c r="DB5" s="430"/>
    </row>
    <row r="6" spans="1:106" ht="13.9" customHeight="1" thickBot="1" x14ac:dyDescent="0.3">
      <c r="A6" s="493" t="s">
        <v>6</v>
      </c>
      <c r="B6" s="493"/>
      <c r="C6" s="493"/>
      <c r="D6" s="493"/>
      <c r="E6" s="493"/>
      <c r="F6" s="493"/>
      <c r="G6" s="493"/>
      <c r="H6" s="494"/>
      <c r="I6" s="493" t="s">
        <v>7</v>
      </c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493"/>
      <c r="U6" s="493"/>
      <c r="V6" s="493"/>
      <c r="W6" s="493"/>
      <c r="X6" s="493"/>
      <c r="Y6" s="493"/>
      <c r="Z6" s="493"/>
      <c r="AA6" s="493"/>
      <c r="AB6" s="493"/>
      <c r="AC6" s="493"/>
      <c r="AD6" s="493"/>
      <c r="AE6" s="493"/>
      <c r="AF6" s="493"/>
      <c r="AG6" s="493"/>
      <c r="AH6" s="493"/>
      <c r="AI6" s="493"/>
      <c r="AJ6" s="493"/>
      <c r="AK6" s="493"/>
      <c r="AL6" s="493"/>
      <c r="AM6" s="493"/>
      <c r="AN6" s="493"/>
      <c r="AO6" s="493"/>
      <c r="AP6" s="493"/>
      <c r="AQ6" s="493"/>
      <c r="AR6" s="493"/>
      <c r="AS6" s="493"/>
      <c r="AT6" s="493"/>
      <c r="AU6" s="493"/>
      <c r="AV6" s="493"/>
      <c r="AW6" s="493"/>
      <c r="AX6" s="493"/>
      <c r="AY6" s="493"/>
      <c r="AZ6" s="493"/>
      <c r="BA6" s="493"/>
      <c r="BB6" s="493"/>
      <c r="BC6" s="493"/>
      <c r="BD6" s="493"/>
      <c r="BE6" s="493"/>
      <c r="BF6" s="493"/>
      <c r="BG6" s="493"/>
      <c r="BH6" s="493"/>
      <c r="BI6" s="493"/>
      <c r="BJ6" s="493"/>
      <c r="BK6" s="493"/>
      <c r="BL6" s="493"/>
      <c r="BM6" s="493"/>
      <c r="BN6" s="493"/>
      <c r="BO6" s="493"/>
      <c r="BP6" s="493"/>
      <c r="BQ6" s="493"/>
      <c r="BR6" s="493"/>
      <c r="BS6" s="493"/>
      <c r="BT6" s="493"/>
      <c r="BU6" s="493"/>
      <c r="BV6" s="493"/>
      <c r="BW6" s="493"/>
      <c r="BX6" s="493"/>
      <c r="BY6" s="493"/>
      <c r="BZ6" s="493"/>
      <c r="CA6" s="493"/>
      <c r="CB6" s="493"/>
      <c r="CC6" s="493"/>
      <c r="CD6" s="493"/>
      <c r="CE6" s="493"/>
      <c r="CF6" s="493"/>
      <c r="CG6" s="493"/>
      <c r="CH6" s="493"/>
      <c r="CI6" s="493"/>
      <c r="CJ6" s="493"/>
      <c r="CK6" s="493"/>
      <c r="CL6" s="493"/>
      <c r="CM6" s="494"/>
      <c r="CN6" s="495" t="s">
        <v>8</v>
      </c>
      <c r="CO6" s="496"/>
      <c r="CP6" s="496"/>
      <c r="CQ6" s="496"/>
      <c r="CR6" s="496"/>
      <c r="CS6" s="496"/>
      <c r="CT6" s="496"/>
      <c r="CU6" s="497"/>
      <c r="CV6" s="498" t="s">
        <v>9</v>
      </c>
      <c r="CW6" s="498" t="s">
        <v>49</v>
      </c>
      <c r="CX6" s="498" t="s">
        <v>177</v>
      </c>
      <c r="CY6" s="498" t="s">
        <v>10</v>
      </c>
      <c r="CZ6" s="498" t="s">
        <v>13</v>
      </c>
      <c r="DA6" s="498" t="s">
        <v>99</v>
      </c>
      <c r="DB6" s="499" t="s">
        <v>100</v>
      </c>
    </row>
    <row r="7" spans="1:106" ht="12.75" customHeight="1" x14ac:dyDescent="0.25">
      <c r="A7" s="500">
        <v>1</v>
      </c>
      <c r="B7" s="500"/>
      <c r="C7" s="500"/>
      <c r="D7" s="500"/>
      <c r="E7" s="500"/>
      <c r="F7" s="500"/>
      <c r="G7" s="500"/>
      <c r="H7" s="501"/>
      <c r="I7" s="502" t="s">
        <v>681</v>
      </c>
      <c r="J7" s="503"/>
      <c r="K7" s="503"/>
      <c r="L7" s="503"/>
      <c r="M7" s="503"/>
      <c r="N7" s="503"/>
      <c r="O7" s="503"/>
      <c r="P7" s="503"/>
      <c r="Q7" s="503"/>
      <c r="R7" s="503"/>
      <c r="S7" s="503"/>
      <c r="T7" s="503"/>
      <c r="U7" s="503"/>
      <c r="V7" s="503"/>
      <c r="W7" s="503"/>
      <c r="X7" s="503"/>
      <c r="Y7" s="503"/>
      <c r="Z7" s="503"/>
      <c r="AA7" s="503"/>
      <c r="AB7" s="503"/>
      <c r="AC7" s="503"/>
      <c r="AD7" s="503"/>
      <c r="AE7" s="503"/>
      <c r="AF7" s="503"/>
      <c r="AG7" s="503"/>
      <c r="AH7" s="503"/>
      <c r="AI7" s="503"/>
      <c r="AJ7" s="503"/>
      <c r="AK7" s="503"/>
      <c r="AL7" s="503"/>
      <c r="AM7" s="503"/>
      <c r="AN7" s="503"/>
      <c r="AO7" s="503"/>
      <c r="AP7" s="503"/>
      <c r="AQ7" s="503"/>
      <c r="AR7" s="503"/>
      <c r="AS7" s="503"/>
      <c r="AT7" s="503"/>
      <c r="AU7" s="503"/>
      <c r="AV7" s="503"/>
      <c r="AW7" s="503"/>
      <c r="AX7" s="503"/>
      <c r="AY7" s="503"/>
      <c r="AZ7" s="503"/>
      <c r="BA7" s="503"/>
      <c r="BB7" s="503"/>
      <c r="BC7" s="503"/>
      <c r="BD7" s="503"/>
      <c r="BE7" s="503"/>
      <c r="BF7" s="503"/>
      <c r="BG7" s="503"/>
      <c r="BH7" s="503"/>
      <c r="BI7" s="503"/>
      <c r="BJ7" s="503"/>
      <c r="BK7" s="503"/>
      <c r="BL7" s="503"/>
      <c r="BM7" s="503"/>
      <c r="BN7" s="503"/>
      <c r="BO7" s="503"/>
      <c r="BP7" s="503"/>
      <c r="BQ7" s="503"/>
      <c r="BR7" s="503"/>
      <c r="BS7" s="503"/>
      <c r="BT7" s="503"/>
      <c r="BU7" s="503"/>
      <c r="BV7" s="503"/>
      <c r="BW7" s="503"/>
      <c r="BX7" s="503"/>
      <c r="BY7" s="503"/>
      <c r="BZ7" s="503"/>
      <c r="CA7" s="503"/>
      <c r="CB7" s="503"/>
      <c r="CC7" s="503"/>
      <c r="CD7" s="503"/>
      <c r="CE7" s="503"/>
      <c r="CF7" s="503"/>
      <c r="CG7" s="503"/>
      <c r="CH7" s="503"/>
      <c r="CI7" s="503"/>
      <c r="CJ7" s="503"/>
      <c r="CK7" s="503"/>
      <c r="CL7" s="503"/>
      <c r="CM7" s="503"/>
      <c r="CN7" s="504" t="s">
        <v>682</v>
      </c>
      <c r="CO7" s="505"/>
      <c r="CP7" s="505"/>
      <c r="CQ7" s="505"/>
      <c r="CR7" s="505"/>
      <c r="CS7" s="505"/>
      <c r="CT7" s="505"/>
      <c r="CU7" s="506"/>
      <c r="CV7" s="436" t="s">
        <v>683</v>
      </c>
      <c r="CW7" s="436" t="s">
        <v>463</v>
      </c>
      <c r="CX7" s="436" t="s">
        <v>463</v>
      </c>
      <c r="CY7" s="437">
        <v>26627994.120000001</v>
      </c>
      <c r="CZ7" s="437">
        <v>20678749.050000001</v>
      </c>
      <c r="DA7" s="437">
        <v>21655549.050000001</v>
      </c>
      <c r="DB7" s="438">
        <v>0</v>
      </c>
    </row>
    <row r="8" spans="1:106" ht="24" customHeight="1" x14ac:dyDescent="0.25">
      <c r="A8" s="507" t="s">
        <v>25</v>
      </c>
      <c r="B8" s="507"/>
      <c r="C8" s="507"/>
      <c r="D8" s="507"/>
      <c r="E8" s="507"/>
      <c r="F8" s="507"/>
      <c r="G8" s="507"/>
      <c r="H8" s="508"/>
      <c r="I8" s="509" t="s">
        <v>684</v>
      </c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0"/>
      <c r="AY8" s="510"/>
      <c r="AZ8" s="510"/>
      <c r="BA8" s="510"/>
      <c r="BB8" s="510"/>
      <c r="BC8" s="510"/>
      <c r="BD8" s="510"/>
      <c r="BE8" s="510"/>
      <c r="BF8" s="510"/>
      <c r="BG8" s="510"/>
      <c r="BH8" s="510"/>
      <c r="BI8" s="510"/>
      <c r="BJ8" s="510"/>
      <c r="BK8" s="510"/>
      <c r="BL8" s="510"/>
      <c r="BM8" s="510"/>
      <c r="BN8" s="510"/>
      <c r="BO8" s="510"/>
      <c r="BP8" s="510"/>
      <c r="BQ8" s="510"/>
      <c r="BR8" s="510"/>
      <c r="BS8" s="510"/>
      <c r="BT8" s="510"/>
      <c r="BU8" s="510"/>
      <c r="BV8" s="510"/>
      <c r="BW8" s="510"/>
      <c r="BX8" s="510"/>
      <c r="BY8" s="510"/>
      <c r="BZ8" s="510"/>
      <c r="CA8" s="510"/>
      <c r="CB8" s="510"/>
      <c r="CC8" s="510"/>
      <c r="CD8" s="510"/>
      <c r="CE8" s="510"/>
      <c r="CF8" s="510"/>
      <c r="CG8" s="510"/>
      <c r="CH8" s="510"/>
      <c r="CI8" s="510"/>
      <c r="CJ8" s="510"/>
      <c r="CK8" s="510"/>
      <c r="CL8" s="510"/>
      <c r="CM8" s="510"/>
      <c r="CN8" s="511" t="s">
        <v>685</v>
      </c>
      <c r="CO8" s="507"/>
      <c r="CP8" s="507"/>
      <c r="CQ8" s="507"/>
      <c r="CR8" s="507"/>
      <c r="CS8" s="507"/>
      <c r="CT8" s="507"/>
      <c r="CU8" s="508"/>
      <c r="CV8" s="440" t="s">
        <v>683</v>
      </c>
      <c r="CW8" s="440" t="s">
        <v>463</v>
      </c>
      <c r="CX8" s="440" t="s">
        <v>463</v>
      </c>
      <c r="CY8" s="441">
        <v>0</v>
      </c>
      <c r="CZ8" s="441">
        <v>0</v>
      </c>
      <c r="DA8" s="441">
        <v>0</v>
      </c>
      <c r="DB8" s="442">
        <v>0</v>
      </c>
    </row>
    <row r="9" spans="1:106" ht="24" customHeight="1" x14ac:dyDescent="0.25">
      <c r="A9" s="507" t="s">
        <v>26</v>
      </c>
      <c r="B9" s="507"/>
      <c r="C9" s="507"/>
      <c r="D9" s="507"/>
      <c r="E9" s="507"/>
      <c r="F9" s="507"/>
      <c r="G9" s="507"/>
      <c r="H9" s="508"/>
      <c r="I9" s="512" t="s">
        <v>686</v>
      </c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0"/>
      <c r="AY9" s="510"/>
      <c r="AZ9" s="510"/>
      <c r="BA9" s="510"/>
      <c r="BB9" s="510"/>
      <c r="BC9" s="510"/>
      <c r="BD9" s="510"/>
      <c r="BE9" s="510"/>
      <c r="BF9" s="510"/>
      <c r="BG9" s="510"/>
      <c r="BH9" s="510"/>
      <c r="BI9" s="510"/>
      <c r="BJ9" s="510"/>
      <c r="BK9" s="510"/>
      <c r="BL9" s="510"/>
      <c r="BM9" s="510"/>
      <c r="BN9" s="510"/>
      <c r="BO9" s="510"/>
      <c r="BP9" s="510"/>
      <c r="BQ9" s="510"/>
      <c r="BR9" s="510"/>
      <c r="BS9" s="510"/>
      <c r="BT9" s="510"/>
      <c r="BU9" s="510"/>
      <c r="BV9" s="510"/>
      <c r="BW9" s="510"/>
      <c r="BX9" s="510"/>
      <c r="BY9" s="510"/>
      <c r="BZ9" s="510"/>
      <c r="CA9" s="510"/>
      <c r="CB9" s="510"/>
      <c r="CC9" s="510"/>
      <c r="CD9" s="510"/>
      <c r="CE9" s="510"/>
      <c r="CF9" s="510"/>
      <c r="CG9" s="510"/>
      <c r="CH9" s="510"/>
      <c r="CI9" s="510"/>
      <c r="CJ9" s="510"/>
      <c r="CK9" s="510"/>
      <c r="CL9" s="510"/>
      <c r="CM9" s="510"/>
      <c r="CN9" s="511" t="s">
        <v>687</v>
      </c>
      <c r="CO9" s="507"/>
      <c r="CP9" s="507"/>
      <c r="CQ9" s="507"/>
      <c r="CR9" s="507"/>
      <c r="CS9" s="507"/>
      <c r="CT9" s="507"/>
      <c r="CU9" s="508"/>
      <c r="CV9" s="440" t="s">
        <v>683</v>
      </c>
      <c r="CW9" s="440" t="s">
        <v>463</v>
      </c>
      <c r="CX9" s="440" t="s">
        <v>463</v>
      </c>
      <c r="CY9" s="441">
        <v>0</v>
      </c>
      <c r="CZ9" s="441">
        <v>0</v>
      </c>
      <c r="DA9" s="441">
        <v>0</v>
      </c>
      <c r="DB9" s="442">
        <v>0</v>
      </c>
    </row>
    <row r="10" spans="1:106" ht="24" customHeight="1" x14ac:dyDescent="0.25">
      <c r="A10" s="507" t="s">
        <v>28</v>
      </c>
      <c r="B10" s="507"/>
      <c r="C10" s="507"/>
      <c r="D10" s="507"/>
      <c r="E10" s="507"/>
      <c r="F10" s="507"/>
      <c r="G10" s="507"/>
      <c r="H10" s="508"/>
      <c r="I10" s="512" t="s">
        <v>688</v>
      </c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0"/>
      <c r="AY10" s="510"/>
      <c r="AZ10" s="510"/>
      <c r="BA10" s="510"/>
      <c r="BB10" s="510"/>
      <c r="BC10" s="510"/>
      <c r="BD10" s="510"/>
      <c r="BE10" s="510"/>
      <c r="BF10" s="510"/>
      <c r="BG10" s="510"/>
      <c r="BH10" s="510"/>
      <c r="BI10" s="510"/>
      <c r="BJ10" s="510"/>
      <c r="BK10" s="510"/>
      <c r="BL10" s="510"/>
      <c r="BM10" s="510"/>
      <c r="BN10" s="510"/>
      <c r="BO10" s="510"/>
      <c r="BP10" s="510"/>
      <c r="BQ10" s="510"/>
      <c r="BR10" s="510"/>
      <c r="BS10" s="510"/>
      <c r="BT10" s="510"/>
      <c r="BU10" s="510"/>
      <c r="BV10" s="510"/>
      <c r="BW10" s="510"/>
      <c r="BX10" s="510"/>
      <c r="BY10" s="510"/>
      <c r="BZ10" s="510"/>
      <c r="CA10" s="510"/>
      <c r="CB10" s="510"/>
      <c r="CC10" s="510"/>
      <c r="CD10" s="510"/>
      <c r="CE10" s="510"/>
      <c r="CF10" s="510"/>
      <c r="CG10" s="510"/>
      <c r="CH10" s="510"/>
      <c r="CI10" s="510"/>
      <c r="CJ10" s="510"/>
      <c r="CK10" s="510"/>
      <c r="CL10" s="510"/>
      <c r="CM10" s="510"/>
      <c r="CN10" s="511" t="s">
        <v>689</v>
      </c>
      <c r="CO10" s="507"/>
      <c r="CP10" s="507"/>
      <c r="CQ10" s="507"/>
      <c r="CR10" s="507"/>
      <c r="CS10" s="507"/>
      <c r="CT10" s="507"/>
      <c r="CU10" s="508"/>
      <c r="CV10" s="440" t="s">
        <v>683</v>
      </c>
      <c r="CW10" s="440" t="s">
        <v>463</v>
      </c>
      <c r="CX10" s="440" t="s">
        <v>463</v>
      </c>
      <c r="CY10" s="441">
        <v>671062.41</v>
      </c>
      <c r="CZ10" s="441">
        <v>0</v>
      </c>
      <c r="DA10" s="441">
        <v>0</v>
      </c>
      <c r="DB10" s="442">
        <v>0</v>
      </c>
    </row>
    <row r="11" spans="1:106" ht="24" customHeight="1" x14ac:dyDescent="0.25">
      <c r="A11" s="507" t="s">
        <v>690</v>
      </c>
      <c r="B11" s="507"/>
      <c r="C11" s="507"/>
      <c r="D11" s="507"/>
      <c r="E11" s="507"/>
      <c r="F11" s="507"/>
      <c r="G11" s="507"/>
      <c r="H11" s="508"/>
      <c r="I11" s="512" t="s">
        <v>691</v>
      </c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0"/>
      <c r="AY11" s="510"/>
      <c r="AZ11" s="510"/>
      <c r="BA11" s="510"/>
      <c r="BB11" s="510"/>
      <c r="BC11" s="510"/>
      <c r="BD11" s="510"/>
      <c r="BE11" s="510"/>
      <c r="BF11" s="510"/>
      <c r="BG11" s="510"/>
      <c r="BH11" s="510"/>
      <c r="BI11" s="510"/>
      <c r="BJ11" s="510"/>
      <c r="BK11" s="510"/>
      <c r="BL11" s="510"/>
      <c r="BM11" s="510"/>
      <c r="BN11" s="510"/>
      <c r="BO11" s="510"/>
      <c r="BP11" s="510"/>
      <c r="BQ11" s="510"/>
      <c r="BR11" s="510"/>
      <c r="BS11" s="510"/>
      <c r="BT11" s="510"/>
      <c r="BU11" s="510"/>
      <c r="BV11" s="510"/>
      <c r="BW11" s="510"/>
      <c r="BX11" s="510"/>
      <c r="BY11" s="510"/>
      <c r="BZ11" s="510"/>
      <c r="CA11" s="510"/>
      <c r="CB11" s="510"/>
      <c r="CC11" s="510"/>
      <c r="CD11" s="510"/>
      <c r="CE11" s="510"/>
      <c r="CF11" s="510"/>
      <c r="CG11" s="510"/>
      <c r="CH11" s="510"/>
      <c r="CI11" s="510"/>
      <c r="CJ11" s="510"/>
      <c r="CK11" s="510"/>
      <c r="CL11" s="510"/>
      <c r="CM11" s="510"/>
      <c r="CN11" s="511" t="s">
        <v>692</v>
      </c>
      <c r="CO11" s="507"/>
      <c r="CP11" s="507"/>
      <c r="CQ11" s="507"/>
      <c r="CR11" s="507"/>
      <c r="CS11" s="507"/>
      <c r="CT11" s="507"/>
      <c r="CU11" s="508"/>
      <c r="CV11" s="440" t="s">
        <v>683</v>
      </c>
      <c r="CW11" s="440" t="s">
        <v>463</v>
      </c>
      <c r="CX11" s="440" t="s">
        <v>463</v>
      </c>
      <c r="CY11" s="441">
        <v>671062.41</v>
      </c>
      <c r="CZ11" s="441">
        <v>0</v>
      </c>
      <c r="DA11" s="441">
        <v>0</v>
      </c>
      <c r="DB11" s="442">
        <v>0</v>
      </c>
    </row>
    <row r="12" spans="1:106" ht="24" customHeight="1" x14ac:dyDescent="0.25">
      <c r="A12" s="507" t="s">
        <v>693</v>
      </c>
      <c r="B12" s="507"/>
      <c r="C12" s="507"/>
      <c r="D12" s="507"/>
      <c r="E12" s="507"/>
      <c r="F12" s="507"/>
      <c r="G12" s="507"/>
      <c r="H12" s="508"/>
      <c r="I12" s="512" t="s">
        <v>694</v>
      </c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0"/>
      <c r="AY12" s="510"/>
      <c r="AZ12" s="510"/>
      <c r="BA12" s="510"/>
      <c r="BB12" s="510"/>
      <c r="BC12" s="510"/>
      <c r="BD12" s="510"/>
      <c r="BE12" s="510"/>
      <c r="BF12" s="510"/>
      <c r="BG12" s="510"/>
      <c r="BH12" s="510"/>
      <c r="BI12" s="510"/>
      <c r="BJ12" s="510"/>
      <c r="BK12" s="510"/>
      <c r="BL12" s="510"/>
      <c r="BM12" s="510"/>
      <c r="BN12" s="510"/>
      <c r="BO12" s="510"/>
      <c r="BP12" s="510"/>
      <c r="BQ12" s="510"/>
      <c r="BR12" s="510"/>
      <c r="BS12" s="510"/>
      <c r="BT12" s="510"/>
      <c r="BU12" s="510"/>
      <c r="BV12" s="510"/>
      <c r="BW12" s="510"/>
      <c r="BX12" s="510"/>
      <c r="BY12" s="510"/>
      <c r="BZ12" s="510"/>
      <c r="CA12" s="510"/>
      <c r="CB12" s="510"/>
      <c r="CC12" s="510"/>
      <c r="CD12" s="510"/>
      <c r="CE12" s="510"/>
      <c r="CF12" s="510"/>
      <c r="CG12" s="510"/>
      <c r="CH12" s="510"/>
      <c r="CI12" s="510"/>
      <c r="CJ12" s="510"/>
      <c r="CK12" s="510"/>
      <c r="CL12" s="510"/>
      <c r="CM12" s="510"/>
      <c r="CN12" s="511" t="s">
        <v>695</v>
      </c>
      <c r="CO12" s="507"/>
      <c r="CP12" s="507"/>
      <c r="CQ12" s="507"/>
      <c r="CR12" s="507"/>
      <c r="CS12" s="507"/>
      <c r="CT12" s="507"/>
      <c r="CU12" s="508"/>
      <c r="CV12" s="440" t="s">
        <v>696</v>
      </c>
      <c r="CW12" s="440" t="s">
        <v>468</v>
      </c>
      <c r="CX12" s="440" t="s">
        <v>463</v>
      </c>
      <c r="CY12" s="441">
        <v>671062.41</v>
      </c>
      <c r="CZ12" s="441">
        <v>0</v>
      </c>
      <c r="DA12" s="441">
        <v>0</v>
      </c>
      <c r="DB12" s="442">
        <v>0</v>
      </c>
    </row>
    <row r="13" spans="1:106" ht="24" customHeight="1" x14ac:dyDescent="0.25">
      <c r="A13" s="507" t="s">
        <v>697</v>
      </c>
      <c r="B13" s="507"/>
      <c r="C13" s="507"/>
      <c r="D13" s="507"/>
      <c r="E13" s="507"/>
      <c r="F13" s="507"/>
      <c r="G13" s="507"/>
      <c r="H13" s="508"/>
      <c r="I13" s="512" t="s">
        <v>698</v>
      </c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  <c r="AE13" s="510"/>
      <c r="AF13" s="510"/>
      <c r="AG13" s="510"/>
      <c r="AH13" s="510"/>
      <c r="AI13" s="510"/>
      <c r="AJ13" s="510"/>
      <c r="AK13" s="510"/>
      <c r="AL13" s="510"/>
      <c r="AM13" s="510"/>
      <c r="AN13" s="510"/>
      <c r="AO13" s="510"/>
      <c r="AP13" s="510"/>
      <c r="AQ13" s="510"/>
      <c r="AR13" s="510"/>
      <c r="AS13" s="510"/>
      <c r="AT13" s="510"/>
      <c r="AU13" s="510"/>
      <c r="AV13" s="510"/>
      <c r="AW13" s="510"/>
      <c r="AX13" s="510"/>
      <c r="AY13" s="510"/>
      <c r="AZ13" s="510"/>
      <c r="BA13" s="510"/>
      <c r="BB13" s="510"/>
      <c r="BC13" s="510"/>
      <c r="BD13" s="510"/>
      <c r="BE13" s="510"/>
      <c r="BF13" s="510"/>
      <c r="BG13" s="510"/>
      <c r="BH13" s="510"/>
      <c r="BI13" s="510"/>
      <c r="BJ13" s="510"/>
      <c r="BK13" s="510"/>
      <c r="BL13" s="510"/>
      <c r="BM13" s="510"/>
      <c r="BN13" s="510"/>
      <c r="BO13" s="510"/>
      <c r="BP13" s="510"/>
      <c r="BQ13" s="510"/>
      <c r="BR13" s="510"/>
      <c r="BS13" s="510"/>
      <c r="BT13" s="510"/>
      <c r="BU13" s="510"/>
      <c r="BV13" s="510"/>
      <c r="BW13" s="510"/>
      <c r="BX13" s="510"/>
      <c r="BY13" s="510"/>
      <c r="BZ13" s="510"/>
      <c r="CA13" s="510"/>
      <c r="CB13" s="510"/>
      <c r="CC13" s="510"/>
      <c r="CD13" s="510"/>
      <c r="CE13" s="510"/>
      <c r="CF13" s="510"/>
      <c r="CG13" s="510"/>
      <c r="CH13" s="510"/>
      <c r="CI13" s="510"/>
      <c r="CJ13" s="510"/>
      <c r="CK13" s="510"/>
      <c r="CL13" s="510"/>
      <c r="CM13" s="510"/>
      <c r="CN13" s="511" t="s">
        <v>699</v>
      </c>
      <c r="CO13" s="507"/>
      <c r="CP13" s="507"/>
      <c r="CQ13" s="507"/>
      <c r="CR13" s="507"/>
      <c r="CS13" s="507"/>
      <c r="CT13" s="507"/>
      <c r="CU13" s="508"/>
      <c r="CV13" s="440" t="s">
        <v>696</v>
      </c>
      <c r="CW13" s="440" t="s">
        <v>468</v>
      </c>
      <c r="CX13" s="440" t="s">
        <v>463</v>
      </c>
      <c r="CY13" s="441">
        <v>0</v>
      </c>
      <c r="CZ13" s="441">
        <v>0</v>
      </c>
      <c r="DA13" s="441">
        <v>0</v>
      </c>
      <c r="DB13" s="442">
        <v>0</v>
      </c>
    </row>
    <row r="14" spans="1:106" ht="24" customHeight="1" x14ac:dyDescent="0.25">
      <c r="A14" s="507" t="s">
        <v>700</v>
      </c>
      <c r="B14" s="507"/>
      <c r="C14" s="507"/>
      <c r="D14" s="507"/>
      <c r="E14" s="507"/>
      <c r="F14" s="507"/>
      <c r="G14" s="507"/>
      <c r="H14" s="508"/>
      <c r="I14" s="512" t="s">
        <v>701</v>
      </c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  <c r="AE14" s="510"/>
      <c r="AF14" s="510"/>
      <c r="AG14" s="510"/>
      <c r="AH14" s="510"/>
      <c r="AI14" s="510"/>
      <c r="AJ14" s="510"/>
      <c r="AK14" s="510"/>
      <c r="AL14" s="510"/>
      <c r="AM14" s="510"/>
      <c r="AN14" s="510"/>
      <c r="AO14" s="510"/>
      <c r="AP14" s="510"/>
      <c r="AQ14" s="510"/>
      <c r="AR14" s="510"/>
      <c r="AS14" s="510"/>
      <c r="AT14" s="510"/>
      <c r="AU14" s="510"/>
      <c r="AV14" s="510"/>
      <c r="AW14" s="510"/>
      <c r="AX14" s="510"/>
      <c r="AY14" s="510"/>
      <c r="AZ14" s="510"/>
      <c r="BA14" s="510"/>
      <c r="BB14" s="510"/>
      <c r="BC14" s="510"/>
      <c r="BD14" s="510"/>
      <c r="BE14" s="510"/>
      <c r="BF14" s="510"/>
      <c r="BG14" s="510"/>
      <c r="BH14" s="510"/>
      <c r="BI14" s="510"/>
      <c r="BJ14" s="510"/>
      <c r="BK14" s="510"/>
      <c r="BL14" s="510"/>
      <c r="BM14" s="510"/>
      <c r="BN14" s="510"/>
      <c r="BO14" s="510"/>
      <c r="BP14" s="510"/>
      <c r="BQ14" s="510"/>
      <c r="BR14" s="510"/>
      <c r="BS14" s="510"/>
      <c r="BT14" s="510"/>
      <c r="BU14" s="510"/>
      <c r="BV14" s="510"/>
      <c r="BW14" s="510"/>
      <c r="BX14" s="510"/>
      <c r="BY14" s="510"/>
      <c r="BZ14" s="510"/>
      <c r="CA14" s="510"/>
      <c r="CB14" s="510"/>
      <c r="CC14" s="510"/>
      <c r="CD14" s="510"/>
      <c r="CE14" s="510"/>
      <c r="CF14" s="510"/>
      <c r="CG14" s="510"/>
      <c r="CH14" s="510"/>
      <c r="CI14" s="510"/>
      <c r="CJ14" s="510"/>
      <c r="CK14" s="510"/>
      <c r="CL14" s="510"/>
      <c r="CM14" s="510"/>
      <c r="CN14" s="511" t="s">
        <v>702</v>
      </c>
      <c r="CO14" s="507"/>
      <c r="CP14" s="507"/>
      <c r="CQ14" s="507"/>
      <c r="CR14" s="507"/>
      <c r="CS14" s="507"/>
      <c r="CT14" s="507"/>
      <c r="CU14" s="508"/>
      <c r="CV14" s="440" t="s">
        <v>696</v>
      </c>
      <c r="CW14" s="440" t="s">
        <v>463</v>
      </c>
      <c r="CX14" s="440" t="s">
        <v>463</v>
      </c>
      <c r="CY14" s="441">
        <v>0</v>
      </c>
      <c r="CZ14" s="441">
        <v>0</v>
      </c>
      <c r="DA14" s="441">
        <v>0</v>
      </c>
      <c r="DB14" s="442">
        <v>0</v>
      </c>
    </row>
    <row r="15" spans="1:106" ht="24" customHeight="1" x14ac:dyDescent="0.25">
      <c r="A15" s="507" t="s">
        <v>122</v>
      </c>
      <c r="B15" s="507"/>
      <c r="C15" s="507"/>
      <c r="D15" s="507"/>
      <c r="E15" s="507"/>
      <c r="F15" s="507"/>
      <c r="G15" s="507"/>
      <c r="H15" s="508"/>
      <c r="I15" s="512" t="s">
        <v>703</v>
      </c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  <c r="AE15" s="510"/>
      <c r="AF15" s="510"/>
      <c r="AG15" s="510"/>
      <c r="AH15" s="510"/>
      <c r="AI15" s="510"/>
      <c r="AJ15" s="510"/>
      <c r="AK15" s="510"/>
      <c r="AL15" s="510"/>
      <c r="AM15" s="510"/>
      <c r="AN15" s="510"/>
      <c r="AO15" s="510"/>
      <c r="AP15" s="510"/>
      <c r="AQ15" s="510"/>
      <c r="AR15" s="510"/>
      <c r="AS15" s="510"/>
      <c r="AT15" s="510"/>
      <c r="AU15" s="510"/>
      <c r="AV15" s="510"/>
      <c r="AW15" s="510"/>
      <c r="AX15" s="510"/>
      <c r="AY15" s="510"/>
      <c r="AZ15" s="510"/>
      <c r="BA15" s="510"/>
      <c r="BB15" s="510"/>
      <c r="BC15" s="510"/>
      <c r="BD15" s="510"/>
      <c r="BE15" s="510"/>
      <c r="BF15" s="510"/>
      <c r="BG15" s="510"/>
      <c r="BH15" s="510"/>
      <c r="BI15" s="510"/>
      <c r="BJ15" s="510"/>
      <c r="BK15" s="510"/>
      <c r="BL15" s="510"/>
      <c r="BM15" s="510"/>
      <c r="BN15" s="510"/>
      <c r="BO15" s="510"/>
      <c r="BP15" s="510"/>
      <c r="BQ15" s="510"/>
      <c r="BR15" s="510"/>
      <c r="BS15" s="510"/>
      <c r="BT15" s="510"/>
      <c r="BU15" s="510"/>
      <c r="BV15" s="510"/>
      <c r="BW15" s="510"/>
      <c r="BX15" s="510"/>
      <c r="BY15" s="510"/>
      <c r="BZ15" s="510"/>
      <c r="CA15" s="510"/>
      <c r="CB15" s="510"/>
      <c r="CC15" s="510"/>
      <c r="CD15" s="510"/>
      <c r="CE15" s="510"/>
      <c r="CF15" s="510"/>
      <c r="CG15" s="510"/>
      <c r="CH15" s="510"/>
      <c r="CI15" s="510"/>
      <c r="CJ15" s="510"/>
      <c r="CK15" s="510"/>
      <c r="CL15" s="510"/>
      <c r="CM15" s="510"/>
      <c r="CN15" s="511" t="s">
        <v>704</v>
      </c>
      <c r="CO15" s="507"/>
      <c r="CP15" s="507"/>
      <c r="CQ15" s="507"/>
      <c r="CR15" s="507"/>
      <c r="CS15" s="507"/>
      <c r="CT15" s="507"/>
      <c r="CU15" s="508"/>
      <c r="CV15" s="440" t="s">
        <v>683</v>
      </c>
      <c r="CW15" s="440" t="s">
        <v>463</v>
      </c>
      <c r="CX15" s="440" t="s">
        <v>463</v>
      </c>
      <c r="CY15" s="441">
        <v>25956931.710000001</v>
      </c>
      <c r="CZ15" s="441">
        <v>20678749.050000001</v>
      </c>
      <c r="DA15" s="441">
        <v>21655549.050000001</v>
      </c>
      <c r="DB15" s="442">
        <v>0</v>
      </c>
    </row>
    <row r="16" spans="1:106" ht="24" customHeight="1" x14ac:dyDescent="0.25">
      <c r="A16" s="507" t="s">
        <v>705</v>
      </c>
      <c r="B16" s="507"/>
      <c r="C16" s="507"/>
      <c r="D16" s="507"/>
      <c r="E16" s="507"/>
      <c r="F16" s="507"/>
      <c r="G16" s="507"/>
      <c r="H16" s="508"/>
      <c r="I16" s="512" t="s">
        <v>706</v>
      </c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  <c r="AE16" s="510"/>
      <c r="AF16" s="510"/>
      <c r="AG16" s="510"/>
      <c r="AH16" s="510"/>
      <c r="AI16" s="510"/>
      <c r="AJ16" s="510"/>
      <c r="AK16" s="510"/>
      <c r="AL16" s="510"/>
      <c r="AM16" s="510"/>
      <c r="AN16" s="510"/>
      <c r="AO16" s="510"/>
      <c r="AP16" s="510"/>
      <c r="AQ16" s="510"/>
      <c r="AR16" s="510"/>
      <c r="AS16" s="510"/>
      <c r="AT16" s="510"/>
      <c r="AU16" s="510"/>
      <c r="AV16" s="510"/>
      <c r="AW16" s="510"/>
      <c r="AX16" s="510"/>
      <c r="AY16" s="510"/>
      <c r="AZ16" s="510"/>
      <c r="BA16" s="510"/>
      <c r="BB16" s="510"/>
      <c r="BC16" s="510"/>
      <c r="BD16" s="510"/>
      <c r="BE16" s="510"/>
      <c r="BF16" s="510"/>
      <c r="BG16" s="510"/>
      <c r="BH16" s="510"/>
      <c r="BI16" s="510"/>
      <c r="BJ16" s="510"/>
      <c r="BK16" s="510"/>
      <c r="BL16" s="510"/>
      <c r="BM16" s="510"/>
      <c r="BN16" s="510"/>
      <c r="BO16" s="510"/>
      <c r="BP16" s="510"/>
      <c r="BQ16" s="510"/>
      <c r="BR16" s="510"/>
      <c r="BS16" s="510"/>
      <c r="BT16" s="510"/>
      <c r="BU16" s="510"/>
      <c r="BV16" s="510"/>
      <c r="BW16" s="510"/>
      <c r="BX16" s="510"/>
      <c r="BY16" s="510"/>
      <c r="BZ16" s="510"/>
      <c r="CA16" s="510"/>
      <c r="CB16" s="510"/>
      <c r="CC16" s="510"/>
      <c r="CD16" s="510"/>
      <c r="CE16" s="510"/>
      <c r="CF16" s="510"/>
      <c r="CG16" s="510"/>
      <c r="CH16" s="510"/>
      <c r="CI16" s="510"/>
      <c r="CJ16" s="510"/>
      <c r="CK16" s="510"/>
      <c r="CL16" s="510"/>
      <c r="CM16" s="510"/>
      <c r="CN16" s="511" t="s">
        <v>707</v>
      </c>
      <c r="CO16" s="507"/>
      <c r="CP16" s="507"/>
      <c r="CQ16" s="507"/>
      <c r="CR16" s="507"/>
      <c r="CS16" s="507"/>
      <c r="CT16" s="507"/>
      <c r="CU16" s="508"/>
      <c r="CV16" s="440" t="s">
        <v>683</v>
      </c>
      <c r="CW16" s="440" t="s">
        <v>463</v>
      </c>
      <c r="CX16" s="440" t="s">
        <v>463</v>
      </c>
      <c r="CY16" s="441">
        <v>17893949.420000002</v>
      </c>
      <c r="CZ16" s="441">
        <v>18122940.850000001</v>
      </c>
      <c r="DA16" s="441">
        <v>19099740.850000001</v>
      </c>
      <c r="DB16" s="442">
        <v>0</v>
      </c>
    </row>
    <row r="17" spans="1:106" ht="24" customHeight="1" x14ac:dyDescent="0.25">
      <c r="A17" s="507" t="s">
        <v>708</v>
      </c>
      <c r="B17" s="507"/>
      <c r="C17" s="507"/>
      <c r="D17" s="507"/>
      <c r="E17" s="507"/>
      <c r="F17" s="507"/>
      <c r="G17" s="507"/>
      <c r="H17" s="508"/>
      <c r="I17" s="512" t="s">
        <v>709</v>
      </c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10"/>
      <c r="AF17" s="510"/>
      <c r="AG17" s="510"/>
      <c r="AH17" s="510"/>
      <c r="AI17" s="510"/>
      <c r="AJ17" s="510"/>
      <c r="AK17" s="510"/>
      <c r="AL17" s="510"/>
      <c r="AM17" s="510"/>
      <c r="AN17" s="510"/>
      <c r="AO17" s="510"/>
      <c r="AP17" s="510"/>
      <c r="AQ17" s="510"/>
      <c r="AR17" s="510"/>
      <c r="AS17" s="510"/>
      <c r="AT17" s="510"/>
      <c r="AU17" s="510"/>
      <c r="AV17" s="510"/>
      <c r="AW17" s="510"/>
      <c r="AX17" s="510"/>
      <c r="AY17" s="510"/>
      <c r="AZ17" s="510"/>
      <c r="BA17" s="510"/>
      <c r="BB17" s="510"/>
      <c r="BC17" s="510"/>
      <c r="BD17" s="510"/>
      <c r="BE17" s="510"/>
      <c r="BF17" s="510"/>
      <c r="BG17" s="510"/>
      <c r="BH17" s="510"/>
      <c r="BI17" s="510"/>
      <c r="BJ17" s="510"/>
      <c r="BK17" s="510"/>
      <c r="BL17" s="510"/>
      <c r="BM17" s="510"/>
      <c r="BN17" s="510"/>
      <c r="BO17" s="510"/>
      <c r="BP17" s="510"/>
      <c r="BQ17" s="510"/>
      <c r="BR17" s="510"/>
      <c r="BS17" s="510"/>
      <c r="BT17" s="510"/>
      <c r="BU17" s="510"/>
      <c r="BV17" s="510"/>
      <c r="BW17" s="510"/>
      <c r="BX17" s="510"/>
      <c r="BY17" s="510"/>
      <c r="BZ17" s="510"/>
      <c r="CA17" s="510"/>
      <c r="CB17" s="510"/>
      <c r="CC17" s="510"/>
      <c r="CD17" s="510"/>
      <c r="CE17" s="510"/>
      <c r="CF17" s="510"/>
      <c r="CG17" s="510"/>
      <c r="CH17" s="510"/>
      <c r="CI17" s="510"/>
      <c r="CJ17" s="510"/>
      <c r="CK17" s="510"/>
      <c r="CL17" s="510"/>
      <c r="CM17" s="510"/>
      <c r="CN17" s="511" t="s">
        <v>710</v>
      </c>
      <c r="CO17" s="507"/>
      <c r="CP17" s="507"/>
      <c r="CQ17" s="507"/>
      <c r="CR17" s="507"/>
      <c r="CS17" s="507"/>
      <c r="CT17" s="507"/>
      <c r="CU17" s="508"/>
      <c r="CV17" s="440" t="s">
        <v>711</v>
      </c>
      <c r="CW17" s="440" t="s">
        <v>463</v>
      </c>
      <c r="CX17" s="440" t="s">
        <v>463</v>
      </c>
      <c r="CY17" s="441">
        <v>17893949.420000002</v>
      </c>
      <c r="CZ17" s="441">
        <v>18122940.850000001</v>
      </c>
      <c r="DA17" s="441">
        <v>19099740.850000001</v>
      </c>
      <c r="DB17" s="442">
        <v>0</v>
      </c>
    </row>
    <row r="18" spans="1:106" ht="24" customHeight="1" x14ac:dyDescent="0.25">
      <c r="A18" s="507" t="s">
        <v>712</v>
      </c>
      <c r="B18" s="507"/>
      <c r="C18" s="507"/>
      <c r="D18" s="507"/>
      <c r="E18" s="507"/>
      <c r="F18" s="507"/>
      <c r="G18" s="507"/>
      <c r="H18" s="508"/>
      <c r="I18" s="512" t="s">
        <v>713</v>
      </c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  <c r="AE18" s="510"/>
      <c r="AF18" s="510"/>
      <c r="AG18" s="510"/>
      <c r="AH18" s="510"/>
      <c r="AI18" s="510"/>
      <c r="AJ18" s="510"/>
      <c r="AK18" s="510"/>
      <c r="AL18" s="510"/>
      <c r="AM18" s="510"/>
      <c r="AN18" s="510"/>
      <c r="AO18" s="510"/>
      <c r="AP18" s="510"/>
      <c r="AQ18" s="510"/>
      <c r="AR18" s="510"/>
      <c r="AS18" s="510"/>
      <c r="AT18" s="510"/>
      <c r="AU18" s="510"/>
      <c r="AV18" s="510"/>
      <c r="AW18" s="510"/>
      <c r="AX18" s="510"/>
      <c r="AY18" s="510"/>
      <c r="AZ18" s="510"/>
      <c r="BA18" s="510"/>
      <c r="BB18" s="510"/>
      <c r="BC18" s="510"/>
      <c r="BD18" s="510"/>
      <c r="BE18" s="510"/>
      <c r="BF18" s="510"/>
      <c r="BG18" s="510"/>
      <c r="BH18" s="510"/>
      <c r="BI18" s="510"/>
      <c r="BJ18" s="510"/>
      <c r="BK18" s="510"/>
      <c r="BL18" s="510"/>
      <c r="BM18" s="510"/>
      <c r="BN18" s="510"/>
      <c r="BO18" s="510"/>
      <c r="BP18" s="510"/>
      <c r="BQ18" s="510"/>
      <c r="BR18" s="510"/>
      <c r="BS18" s="510"/>
      <c r="BT18" s="510"/>
      <c r="BU18" s="510"/>
      <c r="BV18" s="510"/>
      <c r="BW18" s="510"/>
      <c r="BX18" s="510"/>
      <c r="BY18" s="510"/>
      <c r="BZ18" s="510"/>
      <c r="CA18" s="510"/>
      <c r="CB18" s="510"/>
      <c r="CC18" s="510"/>
      <c r="CD18" s="510"/>
      <c r="CE18" s="510"/>
      <c r="CF18" s="510"/>
      <c r="CG18" s="510"/>
      <c r="CH18" s="510"/>
      <c r="CI18" s="510"/>
      <c r="CJ18" s="510"/>
      <c r="CK18" s="510"/>
      <c r="CL18" s="510"/>
      <c r="CM18" s="510"/>
      <c r="CN18" s="511" t="s">
        <v>714</v>
      </c>
      <c r="CO18" s="507"/>
      <c r="CP18" s="507"/>
      <c r="CQ18" s="507"/>
      <c r="CR18" s="507"/>
      <c r="CS18" s="507"/>
      <c r="CT18" s="507"/>
      <c r="CU18" s="508"/>
      <c r="CV18" s="440" t="s">
        <v>711</v>
      </c>
      <c r="CW18" s="440" t="s">
        <v>463</v>
      </c>
      <c r="CX18" s="440" t="s">
        <v>463</v>
      </c>
      <c r="CY18" s="441">
        <v>0</v>
      </c>
      <c r="CZ18" s="441">
        <v>0</v>
      </c>
      <c r="DA18" s="441">
        <v>0</v>
      </c>
      <c r="DB18" s="442">
        <v>0</v>
      </c>
    </row>
    <row r="19" spans="1:106" ht="24" customHeight="1" x14ac:dyDescent="0.25">
      <c r="A19" s="507" t="s">
        <v>715</v>
      </c>
      <c r="B19" s="507"/>
      <c r="C19" s="507"/>
      <c r="D19" s="507"/>
      <c r="E19" s="507"/>
      <c r="F19" s="507"/>
      <c r="G19" s="507"/>
      <c r="H19" s="508"/>
      <c r="I19" s="512" t="s">
        <v>716</v>
      </c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  <c r="AE19" s="510"/>
      <c r="AF19" s="510"/>
      <c r="AG19" s="510"/>
      <c r="AH19" s="510"/>
      <c r="AI19" s="510"/>
      <c r="AJ19" s="510"/>
      <c r="AK19" s="510"/>
      <c r="AL19" s="510"/>
      <c r="AM19" s="510"/>
      <c r="AN19" s="510"/>
      <c r="AO19" s="510"/>
      <c r="AP19" s="510"/>
      <c r="AQ19" s="510"/>
      <c r="AR19" s="510"/>
      <c r="AS19" s="510"/>
      <c r="AT19" s="510"/>
      <c r="AU19" s="510"/>
      <c r="AV19" s="510"/>
      <c r="AW19" s="510"/>
      <c r="AX19" s="510"/>
      <c r="AY19" s="510"/>
      <c r="AZ19" s="510"/>
      <c r="BA19" s="510"/>
      <c r="BB19" s="510"/>
      <c r="BC19" s="510"/>
      <c r="BD19" s="510"/>
      <c r="BE19" s="510"/>
      <c r="BF19" s="510"/>
      <c r="BG19" s="510"/>
      <c r="BH19" s="510"/>
      <c r="BI19" s="510"/>
      <c r="BJ19" s="510"/>
      <c r="BK19" s="510"/>
      <c r="BL19" s="510"/>
      <c r="BM19" s="510"/>
      <c r="BN19" s="510"/>
      <c r="BO19" s="510"/>
      <c r="BP19" s="510"/>
      <c r="BQ19" s="510"/>
      <c r="BR19" s="510"/>
      <c r="BS19" s="510"/>
      <c r="BT19" s="510"/>
      <c r="BU19" s="510"/>
      <c r="BV19" s="510"/>
      <c r="BW19" s="510"/>
      <c r="BX19" s="510"/>
      <c r="BY19" s="510"/>
      <c r="BZ19" s="510"/>
      <c r="CA19" s="510"/>
      <c r="CB19" s="510"/>
      <c r="CC19" s="510"/>
      <c r="CD19" s="510"/>
      <c r="CE19" s="510"/>
      <c r="CF19" s="510"/>
      <c r="CG19" s="510"/>
      <c r="CH19" s="510"/>
      <c r="CI19" s="510"/>
      <c r="CJ19" s="510"/>
      <c r="CK19" s="510"/>
      <c r="CL19" s="510"/>
      <c r="CM19" s="510"/>
      <c r="CN19" s="511" t="s">
        <v>717</v>
      </c>
      <c r="CO19" s="507"/>
      <c r="CP19" s="507"/>
      <c r="CQ19" s="507"/>
      <c r="CR19" s="507"/>
      <c r="CS19" s="507"/>
      <c r="CT19" s="507"/>
      <c r="CU19" s="508"/>
      <c r="CV19" s="440" t="s">
        <v>683</v>
      </c>
      <c r="CW19" s="440" t="s">
        <v>463</v>
      </c>
      <c r="CX19" s="440" t="s">
        <v>463</v>
      </c>
      <c r="CY19" s="441">
        <v>2500000</v>
      </c>
      <c r="CZ19" s="441">
        <v>0</v>
      </c>
      <c r="DA19" s="441">
        <v>0</v>
      </c>
      <c r="DB19" s="442">
        <v>0</v>
      </c>
    </row>
    <row r="20" spans="1:106" ht="24" customHeight="1" x14ac:dyDescent="0.25">
      <c r="A20" s="507" t="s">
        <v>718</v>
      </c>
      <c r="B20" s="507"/>
      <c r="C20" s="507"/>
      <c r="D20" s="507"/>
      <c r="E20" s="507"/>
      <c r="F20" s="507"/>
      <c r="G20" s="507"/>
      <c r="H20" s="508"/>
      <c r="I20" s="512" t="s">
        <v>709</v>
      </c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10"/>
      <c r="AF20" s="510"/>
      <c r="AG20" s="510"/>
      <c r="AH20" s="510"/>
      <c r="AI20" s="510"/>
      <c r="AJ20" s="510"/>
      <c r="AK20" s="510"/>
      <c r="AL20" s="510"/>
      <c r="AM20" s="510"/>
      <c r="AN20" s="510"/>
      <c r="AO20" s="510"/>
      <c r="AP20" s="510"/>
      <c r="AQ20" s="510"/>
      <c r="AR20" s="510"/>
      <c r="AS20" s="510"/>
      <c r="AT20" s="510"/>
      <c r="AU20" s="510"/>
      <c r="AV20" s="510"/>
      <c r="AW20" s="510"/>
      <c r="AX20" s="510"/>
      <c r="AY20" s="510"/>
      <c r="AZ20" s="510"/>
      <c r="BA20" s="510"/>
      <c r="BB20" s="510"/>
      <c r="BC20" s="510"/>
      <c r="BD20" s="510"/>
      <c r="BE20" s="510"/>
      <c r="BF20" s="510"/>
      <c r="BG20" s="510"/>
      <c r="BH20" s="510"/>
      <c r="BI20" s="510"/>
      <c r="BJ20" s="510"/>
      <c r="BK20" s="510"/>
      <c r="BL20" s="510"/>
      <c r="BM20" s="510"/>
      <c r="BN20" s="510"/>
      <c r="BO20" s="510"/>
      <c r="BP20" s="510"/>
      <c r="BQ20" s="510"/>
      <c r="BR20" s="510"/>
      <c r="BS20" s="510"/>
      <c r="BT20" s="510"/>
      <c r="BU20" s="510"/>
      <c r="BV20" s="510"/>
      <c r="BW20" s="510"/>
      <c r="BX20" s="510"/>
      <c r="BY20" s="510"/>
      <c r="BZ20" s="510"/>
      <c r="CA20" s="510"/>
      <c r="CB20" s="510"/>
      <c r="CC20" s="510"/>
      <c r="CD20" s="510"/>
      <c r="CE20" s="510"/>
      <c r="CF20" s="510"/>
      <c r="CG20" s="510"/>
      <c r="CH20" s="510"/>
      <c r="CI20" s="510"/>
      <c r="CJ20" s="510"/>
      <c r="CK20" s="510"/>
      <c r="CL20" s="510"/>
      <c r="CM20" s="510"/>
      <c r="CN20" s="511" t="s">
        <v>719</v>
      </c>
      <c r="CO20" s="507"/>
      <c r="CP20" s="507"/>
      <c r="CQ20" s="507"/>
      <c r="CR20" s="507"/>
      <c r="CS20" s="507"/>
      <c r="CT20" s="507"/>
      <c r="CU20" s="508"/>
      <c r="CV20" s="440" t="s">
        <v>683</v>
      </c>
      <c r="CW20" s="440" t="s">
        <v>463</v>
      </c>
      <c r="CX20" s="440" t="s">
        <v>463</v>
      </c>
      <c r="CY20" s="441">
        <v>2500000</v>
      </c>
      <c r="CZ20" s="441">
        <v>0</v>
      </c>
      <c r="DA20" s="441">
        <v>0</v>
      </c>
      <c r="DB20" s="442">
        <v>0</v>
      </c>
    </row>
    <row r="21" spans="1:106" ht="24" customHeight="1" x14ac:dyDescent="0.25">
      <c r="A21" s="507" t="s">
        <v>720</v>
      </c>
      <c r="B21" s="507"/>
      <c r="C21" s="507"/>
      <c r="D21" s="507"/>
      <c r="E21" s="507"/>
      <c r="F21" s="507"/>
      <c r="G21" s="507"/>
      <c r="H21" s="508"/>
      <c r="I21" s="512" t="s">
        <v>721</v>
      </c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10"/>
      <c r="AL21" s="510"/>
      <c r="AM21" s="510"/>
      <c r="AN21" s="510"/>
      <c r="AO21" s="510"/>
      <c r="AP21" s="510"/>
      <c r="AQ21" s="510"/>
      <c r="AR21" s="510"/>
      <c r="AS21" s="510"/>
      <c r="AT21" s="510"/>
      <c r="AU21" s="510"/>
      <c r="AV21" s="510"/>
      <c r="AW21" s="510"/>
      <c r="AX21" s="510"/>
      <c r="AY21" s="510"/>
      <c r="AZ21" s="510"/>
      <c r="BA21" s="510"/>
      <c r="BB21" s="510"/>
      <c r="BC21" s="510"/>
      <c r="BD21" s="510"/>
      <c r="BE21" s="510"/>
      <c r="BF21" s="510"/>
      <c r="BG21" s="510"/>
      <c r="BH21" s="510"/>
      <c r="BI21" s="510"/>
      <c r="BJ21" s="510"/>
      <c r="BK21" s="510"/>
      <c r="BL21" s="510"/>
      <c r="BM21" s="510"/>
      <c r="BN21" s="510"/>
      <c r="BO21" s="510"/>
      <c r="BP21" s="510"/>
      <c r="BQ21" s="510"/>
      <c r="BR21" s="510"/>
      <c r="BS21" s="510"/>
      <c r="BT21" s="510"/>
      <c r="BU21" s="510"/>
      <c r="BV21" s="510"/>
      <c r="BW21" s="510"/>
      <c r="BX21" s="510"/>
      <c r="BY21" s="510"/>
      <c r="BZ21" s="510"/>
      <c r="CA21" s="510"/>
      <c r="CB21" s="510"/>
      <c r="CC21" s="510"/>
      <c r="CD21" s="510"/>
      <c r="CE21" s="510"/>
      <c r="CF21" s="510"/>
      <c r="CG21" s="510"/>
      <c r="CH21" s="510"/>
      <c r="CI21" s="510"/>
      <c r="CJ21" s="510"/>
      <c r="CK21" s="510"/>
      <c r="CL21" s="510"/>
      <c r="CM21" s="510"/>
      <c r="CN21" s="511" t="s">
        <v>722</v>
      </c>
      <c r="CO21" s="507"/>
      <c r="CP21" s="507"/>
      <c r="CQ21" s="507"/>
      <c r="CR21" s="507"/>
      <c r="CS21" s="507"/>
      <c r="CT21" s="507"/>
      <c r="CU21" s="508"/>
      <c r="CV21" s="440" t="s">
        <v>711</v>
      </c>
      <c r="CW21" s="440" t="s">
        <v>468</v>
      </c>
      <c r="CX21" s="440" t="s">
        <v>463</v>
      </c>
      <c r="CY21" s="441">
        <v>2500000</v>
      </c>
      <c r="CZ21" s="441">
        <v>0</v>
      </c>
      <c r="DA21" s="441">
        <v>0</v>
      </c>
      <c r="DB21" s="442">
        <v>0</v>
      </c>
    </row>
    <row r="22" spans="1:106" ht="24" customHeight="1" x14ac:dyDescent="0.25">
      <c r="A22" s="507" t="s">
        <v>723</v>
      </c>
      <c r="B22" s="507"/>
      <c r="C22" s="507"/>
      <c r="D22" s="507"/>
      <c r="E22" s="507"/>
      <c r="F22" s="507"/>
      <c r="G22" s="507"/>
      <c r="H22" s="508"/>
      <c r="I22" s="512" t="s">
        <v>721</v>
      </c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10"/>
      <c r="AL22" s="510"/>
      <c r="AM22" s="510"/>
      <c r="AN22" s="510"/>
      <c r="AO22" s="510"/>
      <c r="AP22" s="510"/>
      <c r="AQ22" s="510"/>
      <c r="AR22" s="510"/>
      <c r="AS22" s="510"/>
      <c r="AT22" s="510"/>
      <c r="AU22" s="510"/>
      <c r="AV22" s="510"/>
      <c r="AW22" s="510"/>
      <c r="AX22" s="510"/>
      <c r="AY22" s="510"/>
      <c r="AZ22" s="510"/>
      <c r="BA22" s="510"/>
      <c r="BB22" s="510"/>
      <c r="BC22" s="510"/>
      <c r="BD22" s="510"/>
      <c r="BE22" s="510"/>
      <c r="BF22" s="510"/>
      <c r="BG22" s="510"/>
      <c r="BH22" s="510"/>
      <c r="BI22" s="510"/>
      <c r="BJ22" s="510"/>
      <c r="BK22" s="510"/>
      <c r="BL22" s="510"/>
      <c r="BM22" s="510"/>
      <c r="BN22" s="510"/>
      <c r="BO22" s="510"/>
      <c r="BP22" s="510"/>
      <c r="BQ22" s="510"/>
      <c r="BR22" s="510"/>
      <c r="BS22" s="510"/>
      <c r="BT22" s="510"/>
      <c r="BU22" s="510"/>
      <c r="BV22" s="510"/>
      <c r="BW22" s="510"/>
      <c r="BX22" s="510"/>
      <c r="BY22" s="510"/>
      <c r="BZ22" s="510"/>
      <c r="CA22" s="510"/>
      <c r="CB22" s="510"/>
      <c r="CC22" s="510"/>
      <c r="CD22" s="510"/>
      <c r="CE22" s="510"/>
      <c r="CF22" s="510"/>
      <c r="CG22" s="510"/>
      <c r="CH22" s="510"/>
      <c r="CI22" s="510"/>
      <c r="CJ22" s="510"/>
      <c r="CK22" s="510"/>
      <c r="CL22" s="510"/>
      <c r="CM22" s="510"/>
      <c r="CN22" s="511" t="s">
        <v>722</v>
      </c>
      <c r="CO22" s="507"/>
      <c r="CP22" s="507"/>
      <c r="CQ22" s="507"/>
      <c r="CR22" s="507"/>
      <c r="CS22" s="507"/>
      <c r="CT22" s="507"/>
      <c r="CU22" s="508"/>
      <c r="CV22" s="440" t="s">
        <v>711</v>
      </c>
      <c r="CW22" s="440" t="s">
        <v>724</v>
      </c>
      <c r="CX22" s="440" t="s">
        <v>463</v>
      </c>
      <c r="CY22" s="441">
        <v>0</v>
      </c>
      <c r="CZ22" s="441">
        <v>0</v>
      </c>
      <c r="DA22" s="441">
        <v>0</v>
      </c>
      <c r="DB22" s="442">
        <v>0</v>
      </c>
    </row>
    <row r="23" spans="1:106" ht="24" customHeight="1" x14ac:dyDescent="0.25">
      <c r="A23" s="507" t="s">
        <v>725</v>
      </c>
      <c r="B23" s="507"/>
      <c r="C23" s="507"/>
      <c r="D23" s="507"/>
      <c r="E23" s="507"/>
      <c r="F23" s="507"/>
      <c r="G23" s="507"/>
      <c r="H23" s="508"/>
      <c r="I23" s="512" t="s">
        <v>713</v>
      </c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10"/>
      <c r="AF23" s="510"/>
      <c r="AG23" s="510"/>
      <c r="AH23" s="510"/>
      <c r="AI23" s="510"/>
      <c r="AJ23" s="510"/>
      <c r="AK23" s="510"/>
      <c r="AL23" s="510"/>
      <c r="AM23" s="510"/>
      <c r="AN23" s="510"/>
      <c r="AO23" s="510"/>
      <c r="AP23" s="510"/>
      <c r="AQ23" s="510"/>
      <c r="AR23" s="510"/>
      <c r="AS23" s="510"/>
      <c r="AT23" s="510"/>
      <c r="AU23" s="510"/>
      <c r="AV23" s="510"/>
      <c r="AW23" s="510"/>
      <c r="AX23" s="510"/>
      <c r="AY23" s="510"/>
      <c r="AZ23" s="510"/>
      <c r="BA23" s="510"/>
      <c r="BB23" s="510"/>
      <c r="BC23" s="510"/>
      <c r="BD23" s="510"/>
      <c r="BE23" s="510"/>
      <c r="BF23" s="510"/>
      <c r="BG23" s="510"/>
      <c r="BH23" s="510"/>
      <c r="BI23" s="510"/>
      <c r="BJ23" s="510"/>
      <c r="BK23" s="510"/>
      <c r="BL23" s="510"/>
      <c r="BM23" s="510"/>
      <c r="BN23" s="510"/>
      <c r="BO23" s="510"/>
      <c r="BP23" s="510"/>
      <c r="BQ23" s="510"/>
      <c r="BR23" s="510"/>
      <c r="BS23" s="510"/>
      <c r="BT23" s="510"/>
      <c r="BU23" s="510"/>
      <c r="BV23" s="510"/>
      <c r="BW23" s="510"/>
      <c r="BX23" s="510"/>
      <c r="BY23" s="510"/>
      <c r="BZ23" s="510"/>
      <c r="CA23" s="510"/>
      <c r="CB23" s="510"/>
      <c r="CC23" s="510"/>
      <c r="CD23" s="510"/>
      <c r="CE23" s="510"/>
      <c r="CF23" s="510"/>
      <c r="CG23" s="510"/>
      <c r="CH23" s="510"/>
      <c r="CI23" s="510"/>
      <c r="CJ23" s="510"/>
      <c r="CK23" s="510"/>
      <c r="CL23" s="510"/>
      <c r="CM23" s="510"/>
      <c r="CN23" s="511" t="s">
        <v>726</v>
      </c>
      <c r="CO23" s="507"/>
      <c r="CP23" s="507"/>
      <c r="CQ23" s="507"/>
      <c r="CR23" s="507"/>
      <c r="CS23" s="507"/>
      <c r="CT23" s="507"/>
      <c r="CU23" s="508"/>
      <c r="CV23" s="440" t="s">
        <v>711</v>
      </c>
      <c r="CW23" s="440" t="s">
        <v>463</v>
      </c>
      <c r="CX23" s="440" t="s">
        <v>463</v>
      </c>
      <c r="CY23" s="441">
        <v>0</v>
      </c>
      <c r="CZ23" s="441">
        <v>0</v>
      </c>
      <c r="DA23" s="441">
        <v>0</v>
      </c>
      <c r="DB23" s="442">
        <v>0</v>
      </c>
    </row>
    <row r="24" spans="1:106" ht="24" customHeight="1" x14ac:dyDescent="0.25">
      <c r="A24" s="507" t="s">
        <v>727</v>
      </c>
      <c r="B24" s="507"/>
      <c r="C24" s="507"/>
      <c r="D24" s="507"/>
      <c r="E24" s="507"/>
      <c r="F24" s="507"/>
      <c r="G24" s="507"/>
      <c r="H24" s="508"/>
      <c r="I24" s="512" t="s">
        <v>728</v>
      </c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10"/>
      <c r="AF24" s="510"/>
      <c r="AG24" s="510"/>
      <c r="AH24" s="510"/>
      <c r="AI24" s="510"/>
      <c r="AJ24" s="510"/>
      <c r="AK24" s="510"/>
      <c r="AL24" s="510"/>
      <c r="AM24" s="510"/>
      <c r="AN24" s="510"/>
      <c r="AO24" s="510"/>
      <c r="AP24" s="510"/>
      <c r="AQ24" s="510"/>
      <c r="AR24" s="510"/>
      <c r="AS24" s="510"/>
      <c r="AT24" s="510"/>
      <c r="AU24" s="510"/>
      <c r="AV24" s="510"/>
      <c r="AW24" s="510"/>
      <c r="AX24" s="510"/>
      <c r="AY24" s="510"/>
      <c r="AZ24" s="510"/>
      <c r="BA24" s="510"/>
      <c r="BB24" s="510"/>
      <c r="BC24" s="510"/>
      <c r="BD24" s="510"/>
      <c r="BE24" s="510"/>
      <c r="BF24" s="510"/>
      <c r="BG24" s="510"/>
      <c r="BH24" s="510"/>
      <c r="BI24" s="510"/>
      <c r="BJ24" s="510"/>
      <c r="BK24" s="510"/>
      <c r="BL24" s="510"/>
      <c r="BM24" s="510"/>
      <c r="BN24" s="510"/>
      <c r="BO24" s="510"/>
      <c r="BP24" s="510"/>
      <c r="BQ24" s="510"/>
      <c r="BR24" s="510"/>
      <c r="BS24" s="510"/>
      <c r="BT24" s="510"/>
      <c r="BU24" s="510"/>
      <c r="BV24" s="510"/>
      <c r="BW24" s="510"/>
      <c r="BX24" s="510"/>
      <c r="BY24" s="510"/>
      <c r="BZ24" s="510"/>
      <c r="CA24" s="510"/>
      <c r="CB24" s="510"/>
      <c r="CC24" s="510"/>
      <c r="CD24" s="510"/>
      <c r="CE24" s="510"/>
      <c r="CF24" s="510"/>
      <c r="CG24" s="510"/>
      <c r="CH24" s="510"/>
      <c r="CI24" s="510"/>
      <c r="CJ24" s="510"/>
      <c r="CK24" s="510"/>
      <c r="CL24" s="510"/>
      <c r="CM24" s="510"/>
      <c r="CN24" s="511" t="s">
        <v>729</v>
      </c>
      <c r="CO24" s="507"/>
      <c r="CP24" s="507"/>
      <c r="CQ24" s="507"/>
      <c r="CR24" s="507"/>
      <c r="CS24" s="507"/>
      <c r="CT24" s="507"/>
      <c r="CU24" s="508"/>
      <c r="CV24" s="440" t="s">
        <v>683</v>
      </c>
      <c r="CW24" s="440" t="s">
        <v>463</v>
      </c>
      <c r="CX24" s="440" t="s">
        <v>463</v>
      </c>
      <c r="CY24" s="441">
        <v>0</v>
      </c>
      <c r="CZ24" s="441">
        <v>0</v>
      </c>
      <c r="DA24" s="441">
        <v>0</v>
      </c>
      <c r="DB24" s="442">
        <v>0</v>
      </c>
    </row>
    <row r="25" spans="1:106" ht="24" customHeight="1" x14ac:dyDescent="0.25">
      <c r="A25" s="507" t="s">
        <v>730</v>
      </c>
      <c r="B25" s="507"/>
      <c r="C25" s="507"/>
      <c r="D25" s="507"/>
      <c r="E25" s="507"/>
      <c r="F25" s="507"/>
      <c r="G25" s="507"/>
      <c r="H25" s="508"/>
      <c r="I25" s="512" t="s">
        <v>694</v>
      </c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10"/>
      <c r="AF25" s="510"/>
      <c r="AG25" s="510"/>
      <c r="AH25" s="510"/>
      <c r="AI25" s="510"/>
      <c r="AJ25" s="510"/>
      <c r="AK25" s="510"/>
      <c r="AL25" s="510"/>
      <c r="AM25" s="510"/>
      <c r="AN25" s="510"/>
      <c r="AO25" s="510"/>
      <c r="AP25" s="510"/>
      <c r="AQ25" s="510"/>
      <c r="AR25" s="510"/>
      <c r="AS25" s="510"/>
      <c r="AT25" s="510"/>
      <c r="AU25" s="510"/>
      <c r="AV25" s="510"/>
      <c r="AW25" s="510"/>
      <c r="AX25" s="510"/>
      <c r="AY25" s="510"/>
      <c r="AZ25" s="510"/>
      <c r="BA25" s="510"/>
      <c r="BB25" s="510"/>
      <c r="BC25" s="510"/>
      <c r="BD25" s="510"/>
      <c r="BE25" s="510"/>
      <c r="BF25" s="510"/>
      <c r="BG25" s="510"/>
      <c r="BH25" s="510"/>
      <c r="BI25" s="510"/>
      <c r="BJ25" s="510"/>
      <c r="BK25" s="510"/>
      <c r="BL25" s="510"/>
      <c r="BM25" s="510"/>
      <c r="BN25" s="510"/>
      <c r="BO25" s="510"/>
      <c r="BP25" s="510"/>
      <c r="BQ25" s="510"/>
      <c r="BR25" s="510"/>
      <c r="BS25" s="510"/>
      <c r="BT25" s="510"/>
      <c r="BU25" s="510"/>
      <c r="BV25" s="510"/>
      <c r="BW25" s="510"/>
      <c r="BX25" s="510"/>
      <c r="BY25" s="510"/>
      <c r="BZ25" s="510"/>
      <c r="CA25" s="510"/>
      <c r="CB25" s="510"/>
      <c r="CC25" s="510"/>
      <c r="CD25" s="510"/>
      <c r="CE25" s="510"/>
      <c r="CF25" s="510"/>
      <c r="CG25" s="510"/>
      <c r="CH25" s="510"/>
      <c r="CI25" s="510"/>
      <c r="CJ25" s="510"/>
      <c r="CK25" s="510"/>
      <c r="CL25" s="510"/>
      <c r="CM25" s="510"/>
      <c r="CN25" s="511" t="s">
        <v>731</v>
      </c>
      <c r="CO25" s="507"/>
      <c r="CP25" s="507"/>
      <c r="CQ25" s="507"/>
      <c r="CR25" s="507"/>
      <c r="CS25" s="507"/>
      <c r="CT25" s="507"/>
      <c r="CU25" s="508"/>
      <c r="CV25" s="440" t="s">
        <v>711</v>
      </c>
      <c r="CW25" s="440" t="s">
        <v>468</v>
      </c>
      <c r="CX25" s="440" t="s">
        <v>463</v>
      </c>
      <c r="CY25" s="441">
        <v>0</v>
      </c>
      <c r="CZ25" s="441">
        <v>0</v>
      </c>
      <c r="DA25" s="441">
        <v>0</v>
      </c>
      <c r="DB25" s="442">
        <v>0</v>
      </c>
    </row>
    <row r="26" spans="1:106" ht="24" customHeight="1" x14ac:dyDescent="0.25">
      <c r="A26" s="507" t="s">
        <v>732</v>
      </c>
      <c r="B26" s="507"/>
      <c r="C26" s="507"/>
      <c r="D26" s="507"/>
      <c r="E26" s="507"/>
      <c r="F26" s="507"/>
      <c r="G26" s="507"/>
      <c r="H26" s="508"/>
      <c r="I26" s="512" t="s">
        <v>698</v>
      </c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10"/>
      <c r="AF26" s="510"/>
      <c r="AG26" s="510"/>
      <c r="AH26" s="510"/>
      <c r="AI26" s="510"/>
      <c r="AJ26" s="510"/>
      <c r="AK26" s="510"/>
      <c r="AL26" s="510"/>
      <c r="AM26" s="510"/>
      <c r="AN26" s="510"/>
      <c r="AO26" s="510"/>
      <c r="AP26" s="510"/>
      <c r="AQ26" s="510"/>
      <c r="AR26" s="510"/>
      <c r="AS26" s="510"/>
      <c r="AT26" s="510"/>
      <c r="AU26" s="510"/>
      <c r="AV26" s="510"/>
      <c r="AW26" s="510"/>
      <c r="AX26" s="510"/>
      <c r="AY26" s="510"/>
      <c r="AZ26" s="510"/>
      <c r="BA26" s="510"/>
      <c r="BB26" s="510"/>
      <c r="BC26" s="510"/>
      <c r="BD26" s="510"/>
      <c r="BE26" s="510"/>
      <c r="BF26" s="510"/>
      <c r="BG26" s="510"/>
      <c r="BH26" s="510"/>
      <c r="BI26" s="510"/>
      <c r="BJ26" s="510"/>
      <c r="BK26" s="510"/>
      <c r="BL26" s="510"/>
      <c r="BM26" s="510"/>
      <c r="BN26" s="510"/>
      <c r="BO26" s="510"/>
      <c r="BP26" s="510"/>
      <c r="BQ26" s="510"/>
      <c r="BR26" s="510"/>
      <c r="BS26" s="510"/>
      <c r="BT26" s="510"/>
      <c r="BU26" s="510"/>
      <c r="BV26" s="510"/>
      <c r="BW26" s="510"/>
      <c r="BX26" s="510"/>
      <c r="BY26" s="510"/>
      <c r="BZ26" s="510"/>
      <c r="CA26" s="510"/>
      <c r="CB26" s="510"/>
      <c r="CC26" s="510"/>
      <c r="CD26" s="510"/>
      <c r="CE26" s="510"/>
      <c r="CF26" s="510"/>
      <c r="CG26" s="510"/>
      <c r="CH26" s="510"/>
      <c r="CI26" s="510"/>
      <c r="CJ26" s="510"/>
      <c r="CK26" s="510"/>
      <c r="CL26" s="510"/>
      <c r="CM26" s="510"/>
      <c r="CN26" s="511" t="s">
        <v>733</v>
      </c>
      <c r="CO26" s="507"/>
      <c r="CP26" s="507"/>
      <c r="CQ26" s="507"/>
      <c r="CR26" s="507"/>
      <c r="CS26" s="507"/>
      <c r="CT26" s="507"/>
      <c r="CU26" s="508"/>
      <c r="CV26" s="440" t="s">
        <v>711</v>
      </c>
      <c r="CW26" s="440" t="s">
        <v>468</v>
      </c>
      <c r="CX26" s="440" t="s">
        <v>463</v>
      </c>
      <c r="CY26" s="441">
        <v>0</v>
      </c>
      <c r="CZ26" s="441">
        <v>0</v>
      </c>
      <c r="DA26" s="441">
        <v>0</v>
      </c>
      <c r="DB26" s="442">
        <v>0</v>
      </c>
    </row>
    <row r="27" spans="1:106" ht="24" customHeight="1" x14ac:dyDescent="0.25">
      <c r="A27" s="507" t="s">
        <v>734</v>
      </c>
      <c r="B27" s="507"/>
      <c r="C27" s="507"/>
      <c r="D27" s="507"/>
      <c r="E27" s="507"/>
      <c r="F27" s="507"/>
      <c r="G27" s="507"/>
      <c r="H27" s="508"/>
      <c r="I27" s="512" t="s">
        <v>735</v>
      </c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  <c r="AO27" s="510"/>
      <c r="AP27" s="510"/>
      <c r="AQ27" s="510"/>
      <c r="AR27" s="510"/>
      <c r="AS27" s="510"/>
      <c r="AT27" s="510"/>
      <c r="AU27" s="510"/>
      <c r="AV27" s="510"/>
      <c r="AW27" s="510"/>
      <c r="AX27" s="510"/>
      <c r="AY27" s="510"/>
      <c r="AZ27" s="510"/>
      <c r="BA27" s="510"/>
      <c r="BB27" s="510"/>
      <c r="BC27" s="510"/>
      <c r="BD27" s="510"/>
      <c r="BE27" s="510"/>
      <c r="BF27" s="510"/>
      <c r="BG27" s="510"/>
      <c r="BH27" s="510"/>
      <c r="BI27" s="510"/>
      <c r="BJ27" s="510"/>
      <c r="BK27" s="510"/>
      <c r="BL27" s="510"/>
      <c r="BM27" s="510"/>
      <c r="BN27" s="510"/>
      <c r="BO27" s="510"/>
      <c r="BP27" s="510"/>
      <c r="BQ27" s="510"/>
      <c r="BR27" s="510"/>
      <c r="BS27" s="510"/>
      <c r="BT27" s="510"/>
      <c r="BU27" s="510"/>
      <c r="BV27" s="510"/>
      <c r="BW27" s="510"/>
      <c r="BX27" s="510"/>
      <c r="BY27" s="510"/>
      <c r="BZ27" s="510"/>
      <c r="CA27" s="510"/>
      <c r="CB27" s="510"/>
      <c r="CC27" s="510"/>
      <c r="CD27" s="510"/>
      <c r="CE27" s="510"/>
      <c r="CF27" s="510"/>
      <c r="CG27" s="510"/>
      <c r="CH27" s="510"/>
      <c r="CI27" s="510"/>
      <c r="CJ27" s="510"/>
      <c r="CK27" s="510"/>
      <c r="CL27" s="510"/>
      <c r="CM27" s="510"/>
      <c r="CN27" s="511" t="s">
        <v>736</v>
      </c>
      <c r="CO27" s="507"/>
      <c r="CP27" s="507"/>
      <c r="CQ27" s="507"/>
      <c r="CR27" s="507"/>
      <c r="CS27" s="507"/>
      <c r="CT27" s="507"/>
      <c r="CU27" s="508"/>
      <c r="CV27" s="440" t="s">
        <v>683</v>
      </c>
      <c r="CW27" s="440" t="s">
        <v>463</v>
      </c>
      <c r="CX27" s="440" t="s">
        <v>463</v>
      </c>
      <c r="CY27" s="441">
        <v>0</v>
      </c>
      <c r="CZ27" s="441">
        <v>0</v>
      </c>
      <c r="DA27" s="441">
        <v>0</v>
      </c>
      <c r="DB27" s="442">
        <v>0</v>
      </c>
    </row>
    <row r="28" spans="1:106" ht="24" customHeight="1" x14ac:dyDescent="0.25">
      <c r="A28" s="507" t="s">
        <v>737</v>
      </c>
      <c r="B28" s="507"/>
      <c r="C28" s="507"/>
      <c r="D28" s="507"/>
      <c r="E28" s="507"/>
      <c r="F28" s="507"/>
      <c r="G28" s="507"/>
      <c r="H28" s="508"/>
      <c r="I28" s="512" t="s">
        <v>709</v>
      </c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  <c r="AK28" s="510"/>
      <c r="AL28" s="510"/>
      <c r="AM28" s="510"/>
      <c r="AN28" s="510"/>
      <c r="AO28" s="510"/>
      <c r="AP28" s="510"/>
      <c r="AQ28" s="510"/>
      <c r="AR28" s="510"/>
      <c r="AS28" s="510"/>
      <c r="AT28" s="510"/>
      <c r="AU28" s="510"/>
      <c r="AV28" s="510"/>
      <c r="AW28" s="510"/>
      <c r="AX28" s="510"/>
      <c r="AY28" s="510"/>
      <c r="AZ28" s="510"/>
      <c r="BA28" s="510"/>
      <c r="BB28" s="510"/>
      <c r="BC28" s="510"/>
      <c r="BD28" s="510"/>
      <c r="BE28" s="510"/>
      <c r="BF28" s="510"/>
      <c r="BG28" s="510"/>
      <c r="BH28" s="510"/>
      <c r="BI28" s="510"/>
      <c r="BJ28" s="510"/>
      <c r="BK28" s="510"/>
      <c r="BL28" s="510"/>
      <c r="BM28" s="510"/>
      <c r="BN28" s="510"/>
      <c r="BO28" s="510"/>
      <c r="BP28" s="510"/>
      <c r="BQ28" s="510"/>
      <c r="BR28" s="510"/>
      <c r="BS28" s="510"/>
      <c r="BT28" s="510"/>
      <c r="BU28" s="510"/>
      <c r="BV28" s="510"/>
      <c r="BW28" s="510"/>
      <c r="BX28" s="510"/>
      <c r="BY28" s="510"/>
      <c r="BZ28" s="510"/>
      <c r="CA28" s="510"/>
      <c r="CB28" s="510"/>
      <c r="CC28" s="510"/>
      <c r="CD28" s="510"/>
      <c r="CE28" s="510"/>
      <c r="CF28" s="510"/>
      <c r="CG28" s="510"/>
      <c r="CH28" s="510"/>
      <c r="CI28" s="510"/>
      <c r="CJ28" s="510"/>
      <c r="CK28" s="510"/>
      <c r="CL28" s="510"/>
      <c r="CM28" s="510"/>
      <c r="CN28" s="511" t="s">
        <v>738</v>
      </c>
      <c r="CO28" s="507"/>
      <c r="CP28" s="507"/>
      <c r="CQ28" s="507"/>
      <c r="CR28" s="507"/>
      <c r="CS28" s="507"/>
      <c r="CT28" s="507"/>
      <c r="CU28" s="508"/>
      <c r="CV28" s="440" t="s">
        <v>683</v>
      </c>
      <c r="CW28" s="440" t="s">
        <v>463</v>
      </c>
      <c r="CX28" s="440" t="s">
        <v>463</v>
      </c>
      <c r="CY28" s="441">
        <v>0</v>
      </c>
      <c r="CZ28" s="441">
        <v>0</v>
      </c>
      <c r="DA28" s="441">
        <v>0</v>
      </c>
      <c r="DB28" s="442">
        <v>0</v>
      </c>
    </row>
    <row r="29" spans="1:106" ht="24" customHeight="1" x14ac:dyDescent="0.25">
      <c r="A29" s="507" t="s">
        <v>739</v>
      </c>
      <c r="B29" s="507"/>
      <c r="C29" s="507"/>
      <c r="D29" s="507"/>
      <c r="E29" s="507"/>
      <c r="F29" s="507"/>
      <c r="G29" s="507"/>
      <c r="H29" s="508"/>
      <c r="I29" s="512" t="s">
        <v>713</v>
      </c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  <c r="AO29" s="510"/>
      <c r="AP29" s="510"/>
      <c r="AQ29" s="510"/>
      <c r="AR29" s="510"/>
      <c r="AS29" s="510"/>
      <c r="AT29" s="510"/>
      <c r="AU29" s="510"/>
      <c r="AV29" s="510"/>
      <c r="AW29" s="510"/>
      <c r="AX29" s="510"/>
      <c r="AY29" s="510"/>
      <c r="AZ29" s="510"/>
      <c r="BA29" s="510"/>
      <c r="BB29" s="510"/>
      <c r="BC29" s="510"/>
      <c r="BD29" s="510"/>
      <c r="BE29" s="510"/>
      <c r="BF29" s="510"/>
      <c r="BG29" s="510"/>
      <c r="BH29" s="510"/>
      <c r="BI29" s="510"/>
      <c r="BJ29" s="510"/>
      <c r="BK29" s="510"/>
      <c r="BL29" s="510"/>
      <c r="BM29" s="510"/>
      <c r="BN29" s="510"/>
      <c r="BO29" s="510"/>
      <c r="BP29" s="510"/>
      <c r="BQ29" s="510"/>
      <c r="BR29" s="510"/>
      <c r="BS29" s="510"/>
      <c r="BT29" s="510"/>
      <c r="BU29" s="510"/>
      <c r="BV29" s="510"/>
      <c r="BW29" s="510"/>
      <c r="BX29" s="510"/>
      <c r="BY29" s="510"/>
      <c r="BZ29" s="510"/>
      <c r="CA29" s="510"/>
      <c r="CB29" s="510"/>
      <c r="CC29" s="510"/>
      <c r="CD29" s="510"/>
      <c r="CE29" s="510"/>
      <c r="CF29" s="510"/>
      <c r="CG29" s="510"/>
      <c r="CH29" s="510"/>
      <c r="CI29" s="510"/>
      <c r="CJ29" s="510"/>
      <c r="CK29" s="510"/>
      <c r="CL29" s="510"/>
      <c r="CM29" s="510"/>
      <c r="CN29" s="511" t="s">
        <v>740</v>
      </c>
      <c r="CO29" s="507"/>
      <c r="CP29" s="507"/>
      <c r="CQ29" s="507"/>
      <c r="CR29" s="507"/>
      <c r="CS29" s="507"/>
      <c r="CT29" s="507"/>
      <c r="CU29" s="508"/>
      <c r="CV29" s="440" t="s">
        <v>683</v>
      </c>
      <c r="CW29" s="440" t="s">
        <v>463</v>
      </c>
      <c r="CX29" s="440" t="s">
        <v>463</v>
      </c>
      <c r="CY29" s="441">
        <v>0</v>
      </c>
      <c r="CZ29" s="441">
        <v>0</v>
      </c>
      <c r="DA29" s="441">
        <v>0</v>
      </c>
      <c r="DB29" s="442">
        <v>0</v>
      </c>
    </row>
    <row r="30" spans="1:106" ht="24" customHeight="1" x14ac:dyDescent="0.25">
      <c r="A30" s="507" t="s">
        <v>741</v>
      </c>
      <c r="B30" s="507"/>
      <c r="C30" s="507"/>
      <c r="D30" s="507"/>
      <c r="E30" s="507"/>
      <c r="F30" s="507"/>
      <c r="G30" s="507"/>
      <c r="H30" s="508"/>
      <c r="I30" s="512" t="s">
        <v>742</v>
      </c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  <c r="AE30" s="510"/>
      <c r="AF30" s="510"/>
      <c r="AG30" s="510"/>
      <c r="AH30" s="510"/>
      <c r="AI30" s="510"/>
      <c r="AJ30" s="510"/>
      <c r="AK30" s="510"/>
      <c r="AL30" s="510"/>
      <c r="AM30" s="510"/>
      <c r="AN30" s="510"/>
      <c r="AO30" s="510"/>
      <c r="AP30" s="510"/>
      <c r="AQ30" s="510"/>
      <c r="AR30" s="510"/>
      <c r="AS30" s="510"/>
      <c r="AT30" s="510"/>
      <c r="AU30" s="510"/>
      <c r="AV30" s="510"/>
      <c r="AW30" s="510"/>
      <c r="AX30" s="510"/>
      <c r="AY30" s="510"/>
      <c r="AZ30" s="510"/>
      <c r="BA30" s="510"/>
      <c r="BB30" s="510"/>
      <c r="BC30" s="510"/>
      <c r="BD30" s="510"/>
      <c r="BE30" s="510"/>
      <c r="BF30" s="510"/>
      <c r="BG30" s="510"/>
      <c r="BH30" s="510"/>
      <c r="BI30" s="510"/>
      <c r="BJ30" s="510"/>
      <c r="BK30" s="510"/>
      <c r="BL30" s="510"/>
      <c r="BM30" s="510"/>
      <c r="BN30" s="510"/>
      <c r="BO30" s="510"/>
      <c r="BP30" s="510"/>
      <c r="BQ30" s="510"/>
      <c r="BR30" s="510"/>
      <c r="BS30" s="510"/>
      <c r="BT30" s="510"/>
      <c r="BU30" s="510"/>
      <c r="BV30" s="510"/>
      <c r="BW30" s="510"/>
      <c r="BX30" s="510"/>
      <c r="BY30" s="510"/>
      <c r="BZ30" s="510"/>
      <c r="CA30" s="510"/>
      <c r="CB30" s="510"/>
      <c r="CC30" s="510"/>
      <c r="CD30" s="510"/>
      <c r="CE30" s="510"/>
      <c r="CF30" s="510"/>
      <c r="CG30" s="510"/>
      <c r="CH30" s="510"/>
      <c r="CI30" s="510"/>
      <c r="CJ30" s="510"/>
      <c r="CK30" s="510"/>
      <c r="CL30" s="510"/>
      <c r="CM30" s="510"/>
      <c r="CN30" s="511" t="s">
        <v>743</v>
      </c>
      <c r="CO30" s="507"/>
      <c r="CP30" s="507"/>
      <c r="CQ30" s="507"/>
      <c r="CR30" s="507"/>
      <c r="CS30" s="507"/>
      <c r="CT30" s="507"/>
      <c r="CU30" s="508"/>
      <c r="CV30" s="440" t="s">
        <v>683</v>
      </c>
      <c r="CW30" s="440" t="s">
        <v>463</v>
      </c>
      <c r="CX30" s="440" t="s">
        <v>463</v>
      </c>
      <c r="CY30" s="441">
        <v>5562982.29</v>
      </c>
      <c r="CZ30" s="441">
        <v>2555808.2000000002</v>
      </c>
      <c r="DA30" s="441">
        <v>2555808.2000000002</v>
      </c>
      <c r="DB30" s="442">
        <v>0</v>
      </c>
    </row>
    <row r="31" spans="1:106" ht="24" customHeight="1" x14ac:dyDescent="0.25">
      <c r="A31" s="507" t="s">
        <v>744</v>
      </c>
      <c r="B31" s="507"/>
      <c r="C31" s="507"/>
      <c r="D31" s="507"/>
      <c r="E31" s="507"/>
      <c r="F31" s="507"/>
      <c r="G31" s="507"/>
      <c r="H31" s="508"/>
      <c r="I31" s="512" t="s">
        <v>709</v>
      </c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  <c r="AE31" s="510"/>
      <c r="AF31" s="510"/>
      <c r="AG31" s="510"/>
      <c r="AH31" s="510"/>
      <c r="AI31" s="510"/>
      <c r="AJ31" s="510"/>
      <c r="AK31" s="510"/>
      <c r="AL31" s="510"/>
      <c r="AM31" s="510"/>
      <c r="AN31" s="510"/>
      <c r="AO31" s="510"/>
      <c r="AP31" s="510"/>
      <c r="AQ31" s="510"/>
      <c r="AR31" s="510"/>
      <c r="AS31" s="510"/>
      <c r="AT31" s="510"/>
      <c r="AU31" s="510"/>
      <c r="AV31" s="510"/>
      <c r="AW31" s="510"/>
      <c r="AX31" s="510"/>
      <c r="AY31" s="510"/>
      <c r="AZ31" s="510"/>
      <c r="BA31" s="510"/>
      <c r="BB31" s="510"/>
      <c r="BC31" s="510"/>
      <c r="BD31" s="510"/>
      <c r="BE31" s="510"/>
      <c r="BF31" s="510"/>
      <c r="BG31" s="510"/>
      <c r="BH31" s="510"/>
      <c r="BI31" s="510"/>
      <c r="BJ31" s="510"/>
      <c r="BK31" s="510"/>
      <c r="BL31" s="510"/>
      <c r="BM31" s="510"/>
      <c r="BN31" s="510"/>
      <c r="BO31" s="510"/>
      <c r="BP31" s="510"/>
      <c r="BQ31" s="510"/>
      <c r="BR31" s="510"/>
      <c r="BS31" s="510"/>
      <c r="BT31" s="510"/>
      <c r="BU31" s="510"/>
      <c r="BV31" s="510"/>
      <c r="BW31" s="510"/>
      <c r="BX31" s="510"/>
      <c r="BY31" s="510"/>
      <c r="BZ31" s="510"/>
      <c r="CA31" s="510"/>
      <c r="CB31" s="510"/>
      <c r="CC31" s="510"/>
      <c r="CD31" s="510"/>
      <c r="CE31" s="510"/>
      <c r="CF31" s="510"/>
      <c r="CG31" s="510"/>
      <c r="CH31" s="510"/>
      <c r="CI31" s="510"/>
      <c r="CJ31" s="510"/>
      <c r="CK31" s="510"/>
      <c r="CL31" s="510"/>
      <c r="CM31" s="510"/>
      <c r="CN31" s="511" t="s">
        <v>745</v>
      </c>
      <c r="CO31" s="507"/>
      <c r="CP31" s="507"/>
      <c r="CQ31" s="507"/>
      <c r="CR31" s="507"/>
      <c r="CS31" s="507"/>
      <c r="CT31" s="507"/>
      <c r="CU31" s="508"/>
      <c r="CV31" s="440" t="s">
        <v>683</v>
      </c>
      <c r="CW31" s="440" t="s">
        <v>463</v>
      </c>
      <c r="CX31" s="440" t="s">
        <v>463</v>
      </c>
      <c r="CY31" s="441">
        <v>5562982.29</v>
      </c>
      <c r="CZ31" s="441">
        <v>2555808.2000000002</v>
      </c>
      <c r="DA31" s="441">
        <v>2555808.2000000002</v>
      </c>
      <c r="DB31" s="442">
        <v>0</v>
      </c>
    </row>
    <row r="32" spans="1:106" ht="24" customHeight="1" x14ac:dyDescent="0.25">
      <c r="A32" s="507" t="s">
        <v>746</v>
      </c>
      <c r="B32" s="507"/>
      <c r="C32" s="507"/>
      <c r="D32" s="507"/>
      <c r="E32" s="507"/>
      <c r="F32" s="507"/>
      <c r="G32" s="507"/>
      <c r="H32" s="508"/>
      <c r="I32" s="512" t="s">
        <v>721</v>
      </c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  <c r="AE32" s="510"/>
      <c r="AF32" s="510"/>
      <c r="AG32" s="510"/>
      <c r="AH32" s="510"/>
      <c r="AI32" s="510"/>
      <c r="AJ32" s="510"/>
      <c r="AK32" s="510"/>
      <c r="AL32" s="510"/>
      <c r="AM32" s="510"/>
      <c r="AN32" s="510"/>
      <c r="AO32" s="510"/>
      <c r="AP32" s="510"/>
      <c r="AQ32" s="510"/>
      <c r="AR32" s="510"/>
      <c r="AS32" s="510"/>
      <c r="AT32" s="510"/>
      <c r="AU32" s="510"/>
      <c r="AV32" s="510"/>
      <c r="AW32" s="510"/>
      <c r="AX32" s="510"/>
      <c r="AY32" s="510"/>
      <c r="AZ32" s="510"/>
      <c r="BA32" s="510"/>
      <c r="BB32" s="510"/>
      <c r="BC32" s="510"/>
      <c r="BD32" s="510"/>
      <c r="BE32" s="510"/>
      <c r="BF32" s="510"/>
      <c r="BG32" s="510"/>
      <c r="BH32" s="510"/>
      <c r="BI32" s="510"/>
      <c r="BJ32" s="510"/>
      <c r="BK32" s="510"/>
      <c r="BL32" s="510"/>
      <c r="BM32" s="510"/>
      <c r="BN32" s="510"/>
      <c r="BO32" s="510"/>
      <c r="BP32" s="510"/>
      <c r="BQ32" s="510"/>
      <c r="BR32" s="510"/>
      <c r="BS32" s="510"/>
      <c r="BT32" s="510"/>
      <c r="BU32" s="510"/>
      <c r="BV32" s="510"/>
      <c r="BW32" s="510"/>
      <c r="BX32" s="510"/>
      <c r="BY32" s="510"/>
      <c r="BZ32" s="510"/>
      <c r="CA32" s="510"/>
      <c r="CB32" s="510"/>
      <c r="CC32" s="510"/>
      <c r="CD32" s="510"/>
      <c r="CE32" s="510"/>
      <c r="CF32" s="510"/>
      <c r="CG32" s="510"/>
      <c r="CH32" s="510"/>
      <c r="CI32" s="510"/>
      <c r="CJ32" s="510"/>
      <c r="CK32" s="510"/>
      <c r="CL32" s="510"/>
      <c r="CM32" s="510"/>
      <c r="CN32" s="511" t="s">
        <v>747</v>
      </c>
      <c r="CO32" s="507"/>
      <c r="CP32" s="507"/>
      <c r="CQ32" s="507"/>
      <c r="CR32" s="507"/>
      <c r="CS32" s="507"/>
      <c r="CT32" s="507"/>
      <c r="CU32" s="508"/>
      <c r="CV32" s="440" t="s">
        <v>711</v>
      </c>
      <c r="CW32" s="440" t="s">
        <v>468</v>
      </c>
      <c r="CX32" s="440" t="s">
        <v>463</v>
      </c>
      <c r="CY32" s="441">
        <v>5562982.29</v>
      </c>
      <c r="CZ32" s="441">
        <v>2555808.2000000002</v>
      </c>
      <c r="DA32" s="441">
        <v>2555808.2000000002</v>
      </c>
      <c r="DB32" s="442">
        <v>0</v>
      </c>
    </row>
    <row r="33" spans="1:106" ht="24" customHeight="1" x14ac:dyDescent="0.25">
      <c r="A33" s="507" t="s">
        <v>748</v>
      </c>
      <c r="B33" s="507"/>
      <c r="C33" s="507"/>
      <c r="D33" s="507"/>
      <c r="E33" s="507"/>
      <c r="F33" s="507"/>
      <c r="G33" s="507"/>
      <c r="H33" s="508"/>
      <c r="I33" s="512" t="s">
        <v>749</v>
      </c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0"/>
      <c r="AH33" s="510"/>
      <c r="AI33" s="510"/>
      <c r="AJ33" s="510"/>
      <c r="AK33" s="510"/>
      <c r="AL33" s="510"/>
      <c r="AM33" s="510"/>
      <c r="AN33" s="510"/>
      <c r="AO33" s="510"/>
      <c r="AP33" s="510"/>
      <c r="AQ33" s="510"/>
      <c r="AR33" s="510"/>
      <c r="AS33" s="510"/>
      <c r="AT33" s="510"/>
      <c r="AU33" s="510"/>
      <c r="AV33" s="510"/>
      <c r="AW33" s="510"/>
      <c r="AX33" s="510"/>
      <c r="AY33" s="510"/>
      <c r="AZ33" s="510"/>
      <c r="BA33" s="510"/>
      <c r="BB33" s="510"/>
      <c r="BC33" s="510"/>
      <c r="BD33" s="510"/>
      <c r="BE33" s="510"/>
      <c r="BF33" s="510"/>
      <c r="BG33" s="510"/>
      <c r="BH33" s="510"/>
      <c r="BI33" s="510"/>
      <c r="BJ33" s="510"/>
      <c r="BK33" s="510"/>
      <c r="BL33" s="510"/>
      <c r="BM33" s="510"/>
      <c r="BN33" s="510"/>
      <c r="BO33" s="510"/>
      <c r="BP33" s="510"/>
      <c r="BQ33" s="510"/>
      <c r="BR33" s="510"/>
      <c r="BS33" s="510"/>
      <c r="BT33" s="510"/>
      <c r="BU33" s="510"/>
      <c r="BV33" s="510"/>
      <c r="BW33" s="510"/>
      <c r="BX33" s="510"/>
      <c r="BY33" s="510"/>
      <c r="BZ33" s="510"/>
      <c r="CA33" s="510"/>
      <c r="CB33" s="510"/>
      <c r="CC33" s="510"/>
      <c r="CD33" s="510"/>
      <c r="CE33" s="510"/>
      <c r="CF33" s="510"/>
      <c r="CG33" s="510"/>
      <c r="CH33" s="510"/>
      <c r="CI33" s="510"/>
      <c r="CJ33" s="510"/>
      <c r="CK33" s="510"/>
      <c r="CL33" s="510"/>
      <c r="CM33" s="510"/>
      <c r="CN33" s="511" t="s">
        <v>750</v>
      </c>
      <c r="CO33" s="507"/>
      <c r="CP33" s="507"/>
      <c r="CQ33" s="507"/>
      <c r="CR33" s="507"/>
      <c r="CS33" s="507"/>
      <c r="CT33" s="507"/>
      <c r="CU33" s="508"/>
      <c r="CV33" s="440" t="s">
        <v>711</v>
      </c>
      <c r="CW33" s="440" t="s">
        <v>468</v>
      </c>
      <c r="CX33" s="440" t="s">
        <v>463</v>
      </c>
      <c r="CY33" s="441">
        <v>0</v>
      </c>
      <c r="CZ33" s="441">
        <v>0</v>
      </c>
      <c r="DA33" s="441">
        <v>0</v>
      </c>
      <c r="DB33" s="442">
        <v>0</v>
      </c>
    </row>
    <row r="34" spans="1:106" ht="24" customHeight="1" thickBot="1" x14ac:dyDescent="0.3">
      <c r="A34" s="507" t="s">
        <v>751</v>
      </c>
      <c r="B34" s="507"/>
      <c r="C34" s="507"/>
      <c r="D34" s="507"/>
      <c r="E34" s="507"/>
      <c r="F34" s="507"/>
      <c r="G34" s="507"/>
      <c r="H34" s="508"/>
      <c r="I34" s="512" t="s">
        <v>713</v>
      </c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10"/>
      <c r="AF34" s="510"/>
      <c r="AG34" s="510"/>
      <c r="AH34" s="510"/>
      <c r="AI34" s="510"/>
      <c r="AJ34" s="510"/>
      <c r="AK34" s="510"/>
      <c r="AL34" s="510"/>
      <c r="AM34" s="510"/>
      <c r="AN34" s="510"/>
      <c r="AO34" s="510"/>
      <c r="AP34" s="510"/>
      <c r="AQ34" s="510"/>
      <c r="AR34" s="510"/>
      <c r="AS34" s="510"/>
      <c r="AT34" s="510"/>
      <c r="AU34" s="510"/>
      <c r="AV34" s="510"/>
      <c r="AW34" s="510"/>
      <c r="AX34" s="510"/>
      <c r="AY34" s="510"/>
      <c r="AZ34" s="510"/>
      <c r="BA34" s="510"/>
      <c r="BB34" s="510"/>
      <c r="BC34" s="510"/>
      <c r="BD34" s="510"/>
      <c r="BE34" s="510"/>
      <c r="BF34" s="510"/>
      <c r="BG34" s="510"/>
      <c r="BH34" s="510"/>
      <c r="BI34" s="510"/>
      <c r="BJ34" s="510"/>
      <c r="BK34" s="510"/>
      <c r="BL34" s="510"/>
      <c r="BM34" s="510"/>
      <c r="BN34" s="510"/>
      <c r="BO34" s="510"/>
      <c r="BP34" s="510"/>
      <c r="BQ34" s="510"/>
      <c r="BR34" s="510"/>
      <c r="BS34" s="510"/>
      <c r="BT34" s="510"/>
      <c r="BU34" s="510"/>
      <c r="BV34" s="510"/>
      <c r="BW34" s="510"/>
      <c r="BX34" s="510"/>
      <c r="BY34" s="510"/>
      <c r="BZ34" s="510"/>
      <c r="CA34" s="510"/>
      <c r="CB34" s="510"/>
      <c r="CC34" s="510"/>
      <c r="CD34" s="510"/>
      <c r="CE34" s="510"/>
      <c r="CF34" s="510"/>
      <c r="CG34" s="510"/>
      <c r="CH34" s="510"/>
      <c r="CI34" s="510"/>
      <c r="CJ34" s="510"/>
      <c r="CK34" s="510"/>
      <c r="CL34" s="510"/>
      <c r="CM34" s="510"/>
      <c r="CN34" s="511" t="s">
        <v>752</v>
      </c>
      <c r="CO34" s="507"/>
      <c r="CP34" s="507"/>
      <c r="CQ34" s="507"/>
      <c r="CR34" s="507"/>
      <c r="CS34" s="507"/>
      <c r="CT34" s="507"/>
      <c r="CU34" s="508"/>
      <c r="CV34" s="440" t="s">
        <v>711</v>
      </c>
      <c r="CW34" s="440" t="s">
        <v>463</v>
      </c>
      <c r="CX34" s="440" t="s">
        <v>463</v>
      </c>
      <c r="CY34" s="441">
        <v>0</v>
      </c>
      <c r="CZ34" s="441">
        <v>0</v>
      </c>
      <c r="DA34" s="441">
        <v>0</v>
      </c>
      <c r="DB34" s="442">
        <v>0</v>
      </c>
    </row>
    <row r="35" spans="1:106" ht="12.75" customHeight="1" x14ac:dyDescent="0.25">
      <c r="A35" s="500">
        <v>2</v>
      </c>
      <c r="B35" s="500"/>
      <c r="C35" s="500"/>
      <c r="D35" s="500"/>
      <c r="E35" s="500"/>
      <c r="F35" s="500"/>
      <c r="G35" s="500"/>
      <c r="H35" s="501"/>
      <c r="I35" s="502" t="s">
        <v>753</v>
      </c>
      <c r="J35" s="503"/>
      <c r="K35" s="503"/>
      <c r="L35" s="503"/>
      <c r="M35" s="503"/>
      <c r="N35" s="503"/>
      <c r="O35" s="503"/>
      <c r="P35" s="503"/>
      <c r="Q35" s="503"/>
      <c r="R35" s="503"/>
      <c r="S35" s="503"/>
      <c r="T35" s="503"/>
      <c r="U35" s="503"/>
      <c r="V35" s="503"/>
      <c r="W35" s="503"/>
      <c r="X35" s="503"/>
      <c r="Y35" s="503"/>
      <c r="Z35" s="503"/>
      <c r="AA35" s="503"/>
      <c r="AB35" s="503"/>
      <c r="AC35" s="503"/>
      <c r="AD35" s="503"/>
      <c r="AE35" s="503"/>
      <c r="AF35" s="503"/>
      <c r="AG35" s="503"/>
      <c r="AH35" s="503"/>
      <c r="AI35" s="503"/>
      <c r="AJ35" s="503"/>
      <c r="AK35" s="503"/>
      <c r="AL35" s="503"/>
      <c r="AM35" s="503"/>
      <c r="AN35" s="503"/>
      <c r="AO35" s="503"/>
      <c r="AP35" s="503"/>
      <c r="AQ35" s="503"/>
      <c r="AR35" s="503"/>
      <c r="AS35" s="503"/>
      <c r="AT35" s="503"/>
      <c r="AU35" s="503"/>
      <c r="AV35" s="503"/>
      <c r="AW35" s="503"/>
      <c r="AX35" s="503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/>
      <c r="BM35" s="503"/>
      <c r="BN35" s="503"/>
      <c r="BO35" s="503"/>
      <c r="BP35" s="503"/>
      <c r="BQ35" s="503"/>
      <c r="BR35" s="503"/>
      <c r="BS35" s="503"/>
      <c r="BT35" s="503"/>
      <c r="BU35" s="503"/>
      <c r="BV35" s="503"/>
      <c r="BW35" s="503"/>
      <c r="BX35" s="503"/>
      <c r="BY35" s="503"/>
      <c r="BZ35" s="503"/>
      <c r="CA35" s="503"/>
      <c r="CB35" s="503"/>
      <c r="CC35" s="503"/>
      <c r="CD35" s="503"/>
      <c r="CE35" s="503"/>
      <c r="CF35" s="503"/>
      <c r="CG35" s="503"/>
      <c r="CH35" s="503"/>
      <c r="CI35" s="503"/>
      <c r="CJ35" s="503"/>
      <c r="CK35" s="503"/>
      <c r="CL35" s="503"/>
      <c r="CM35" s="503"/>
      <c r="CN35" s="504" t="s">
        <v>754</v>
      </c>
      <c r="CO35" s="505"/>
      <c r="CP35" s="505"/>
      <c r="CQ35" s="505"/>
      <c r="CR35" s="505"/>
      <c r="CS35" s="505"/>
      <c r="CT35" s="505"/>
      <c r="CU35" s="506"/>
      <c r="CV35" s="436" t="s">
        <v>683</v>
      </c>
      <c r="CW35" s="436" t="s">
        <v>463</v>
      </c>
      <c r="CX35" s="436" t="s">
        <v>463</v>
      </c>
      <c r="CY35" s="437">
        <v>25956931.710000001</v>
      </c>
      <c r="CZ35" s="437">
        <v>20678749.050000001</v>
      </c>
      <c r="DA35" s="437">
        <v>21655549.050000001</v>
      </c>
      <c r="DB35" s="438">
        <v>0</v>
      </c>
    </row>
    <row r="36" spans="1:106" ht="24" customHeight="1" thickBot="1" x14ac:dyDescent="0.3">
      <c r="A36" s="507" t="s">
        <v>30</v>
      </c>
      <c r="B36" s="507"/>
      <c r="C36" s="507"/>
      <c r="D36" s="507"/>
      <c r="E36" s="507"/>
      <c r="F36" s="507"/>
      <c r="G36" s="507"/>
      <c r="H36" s="508"/>
      <c r="I36" s="512" t="s">
        <v>755</v>
      </c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  <c r="AE36" s="510"/>
      <c r="AF36" s="510"/>
      <c r="AG36" s="510"/>
      <c r="AH36" s="510"/>
      <c r="AI36" s="510"/>
      <c r="AJ36" s="510"/>
      <c r="AK36" s="510"/>
      <c r="AL36" s="510"/>
      <c r="AM36" s="510"/>
      <c r="AN36" s="510"/>
      <c r="AO36" s="510"/>
      <c r="AP36" s="510"/>
      <c r="AQ36" s="510"/>
      <c r="AR36" s="510"/>
      <c r="AS36" s="510"/>
      <c r="AT36" s="510"/>
      <c r="AU36" s="510"/>
      <c r="AV36" s="510"/>
      <c r="AW36" s="510"/>
      <c r="AX36" s="510"/>
      <c r="AY36" s="510"/>
      <c r="AZ36" s="510"/>
      <c r="BA36" s="510"/>
      <c r="BB36" s="510"/>
      <c r="BC36" s="510"/>
      <c r="BD36" s="510"/>
      <c r="BE36" s="510"/>
      <c r="BF36" s="510"/>
      <c r="BG36" s="510"/>
      <c r="BH36" s="510"/>
      <c r="BI36" s="510"/>
      <c r="BJ36" s="510"/>
      <c r="BK36" s="510"/>
      <c r="BL36" s="510"/>
      <c r="BM36" s="510"/>
      <c r="BN36" s="510"/>
      <c r="BO36" s="510"/>
      <c r="BP36" s="510"/>
      <c r="BQ36" s="510"/>
      <c r="BR36" s="510"/>
      <c r="BS36" s="510"/>
      <c r="BT36" s="510"/>
      <c r="BU36" s="510"/>
      <c r="BV36" s="510"/>
      <c r="BW36" s="510"/>
      <c r="BX36" s="510"/>
      <c r="BY36" s="510"/>
      <c r="BZ36" s="510"/>
      <c r="CA36" s="510"/>
      <c r="CB36" s="510"/>
      <c r="CC36" s="510"/>
      <c r="CD36" s="510"/>
      <c r="CE36" s="510"/>
      <c r="CF36" s="510"/>
      <c r="CG36" s="510"/>
      <c r="CH36" s="510"/>
      <c r="CI36" s="510"/>
      <c r="CJ36" s="510"/>
      <c r="CK36" s="510"/>
      <c r="CL36" s="510"/>
      <c r="CM36" s="510"/>
      <c r="CN36" s="511" t="s">
        <v>756</v>
      </c>
      <c r="CO36" s="507"/>
      <c r="CP36" s="507"/>
      <c r="CQ36" s="507"/>
      <c r="CR36" s="507"/>
      <c r="CS36" s="507"/>
      <c r="CT36" s="507"/>
      <c r="CU36" s="508"/>
      <c r="CV36" s="440" t="s">
        <v>711</v>
      </c>
      <c r="CW36" s="440" t="s">
        <v>463</v>
      </c>
      <c r="CX36" s="440" t="s">
        <v>463</v>
      </c>
      <c r="CY36" s="441">
        <v>25956931.710000001</v>
      </c>
      <c r="CZ36" s="441">
        <v>20678749.050000001</v>
      </c>
      <c r="DA36" s="441">
        <v>21655549.050000001</v>
      </c>
      <c r="DB36" s="442">
        <v>0</v>
      </c>
    </row>
    <row r="37" spans="1:106" ht="12.75" customHeight="1" x14ac:dyDescent="0.25">
      <c r="A37" s="500">
        <v>3</v>
      </c>
      <c r="B37" s="500"/>
      <c r="C37" s="500"/>
      <c r="D37" s="500"/>
      <c r="E37" s="500"/>
      <c r="F37" s="500"/>
      <c r="G37" s="500"/>
      <c r="H37" s="501"/>
      <c r="I37" s="502" t="s">
        <v>757</v>
      </c>
      <c r="J37" s="503"/>
      <c r="K37" s="503"/>
      <c r="L37" s="503"/>
      <c r="M37" s="503"/>
      <c r="N37" s="503"/>
      <c r="O37" s="503"/>
      <c r="P37" s="503"/>
      <c r="Q37" s="503"/>
      <c r="R37" s="503"/>
      <c r="S37" s="503"/>
      <c r="T37" s="503"/>
      <c r="U37" s="503"/>
      <c r="V37" s="503"/>
      <c r="W37" s="503"/>
      <c r="X37" s="503"/>
      <c r="Y37" s="503"/>
      <c r="Z37" s="503"/>
      <c r="AA37" s="503"/>
      <c r="AB37" s="503"/>
      <c r="AC37" s="503"/>
      <c r="AD37" s="503"/>
      <c r="AE37" s="503"/>
      <c r="AF37" s="503"/>
      <c r="AG37" s="503"/>
      <c r="AH37" s="503"/>
      <c r="AI37" s="503"/>
      <c r="AJ37" s="503"/>
      <c r="AK37" s="503"/>
      <c r="AL37" s="503"/>
      <c r="AM37" s="503"/>
      <c r="AN37" s="503"/>
      <c r="AO37" s="503"/>
      <c r="AP37" s="503"/>
      <c r="AQ37" s="503"/>
      <c r="AR37" s="503"/>
      <c r="AS37" s="503"/>
      <c r="AT37" s="503"/>
      <c r="AU37" s="503"/>
      <c r="AV37" s="503"/>
      <c r="AW37" s="503"/>
      <c r="AX37" s="503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/>
      <c r="BM37" s="503"/>
      <c r="BN37" s="503"/>
      <c r="BO37" s="503"/>
      <c r="BP37" s="503"/>
      <c r="BQ37" s="503"/>
      <c r="BR37" s="503"/>
      <c r="BS37" s="503"/>
      <c r="BT37" s="503"/>
      <c r="BU37" s="503"/>
      <c r="BV37" s="503"/>
      <c r="BW37" s="503"/>
      <c r="BX37" s="503"/>
      <c r="BY37" s="503"/>
      <c r="BZ37" s="503"/>
      <c r="CA37" s="503"/>
      <c r="CB37" s="503"/>
      <c r="CC37" s="503"/>
      <c r="CD37" s="503"/>
      <c r="CE37" s="503"/>
      <c r="CF37" s="503"/>
      <c r="CG37" s="503"/>
      <c r="CH37" s="503"/>
      <c r="CI37" s="503"/>
      <c r="CJ37" s="503"/>
      <c r="CK37" s="503"/>
      <c r="CL37" s="503"/>
      <c r="CM37" s="503"/>
      <c r="CN37" s="504" t="s">
        <v>758</v>
      </c>
      <c r="CO37" s="505"/>
      <c r="CP37" s="505"/>
      <c r="CQ37" s="505"/>
      <c r="CR37" s="505"/>
      <c r="CS37" s="505"/>
      <c r="CT37" s="505"/>
      <c r="CU37" s="506"/>
      <c r="CV37" s="436" t="s">
        <v>683</v>
      </c>
      <c r="CW37" s="436" t="s">
        <v>463</v>
      </c>
      <c r="CX37" s="436" t="s">
        <v>463</v>
      </c>
      <c r="CY37" s="437">
        <v>0</v>
      </c>
      <c r="CZ37" s="437">
        <v>0</v>
      </c>
      <c r="DA37" s="437">
        <v>0</v>
      </c>
      <c r="DB37" s="438">
        <v>0</v>
      </c>
    </row>
    <row r="38" spans="1:106" ht="24" customHeight="1" x14ac:dyDescent="0.25">
      <c r="A38" s="507" t="s">
        <v>11</v>
      </c>
      <c r="B38" s="507"/>
      <c r="C38" s="507"/>
      <c r="D38" s="507"/>
      <c r="E38" s="507"/>
      <c r="F38" s="507"/>
      <c r="G38" s="507"/>
      <c r="H38" s="508"/>
      <c r="I38" s="512" t="s">
        <v>755</v>
      </c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  <c r="AE38" s="510"/>
      <c r="AF38" s="510"/>
      <c r="AG38" s="510"/>
      <c r="AH38" s="510"/>
      <c r="AI38" s="510"/>
      <c r="AJ38" s="510"/>
      <c r="AK38" s="510"/>
      <c r="AL38" s="510"/>
      <c r="AM38" s="510"/>
      <c r="AN38" s="510"/>
      <c r="AO38" s="510"/>
      <c r="AP38" s="510"/>
      <c r="AQ38" s="510"/>
      <c r="AR38" s="510"/>
      <c r="AS38" s="510"/>
      <c r="AT38" s="510"/>
      <c r="AU38" s="510"/>
      <c r="AV38" s="510"/>
      <c r="AW38" s="510"/>
      <c r="AX38" s="510"/>
      <c r="AY38" s="510"/>
      <c r="AZ38" s="510"/>
      <c r="BA38" s="510"/>
      <c r="BB38" s="510"/>
      <c r="BC38" s="510"/>
      <c r="BD38" s="510"/>
      <c r="BE38" s="510"/>
      <c r="BF38" s="510"/>
      <c r="BG38" s="510"/>
      <c r="BH38" s="510"/>
      <c r="BI38" s="510"/>
      <c r="BJ38" s="510"/>
      <c r="BK38" s="510"/>
      <c r="BL38" s="510"/>
      <c r="BM38" s="510"/>
      <c r="BN38" s="510"/>
      <c r="BO38" s="510"/>
      <c r="BP38" s="510"/>
      <c r="BQ38" s="510"/>
      <c r="BR38" s="510"/>
      <c r="BS38" s="510"/>
      <c r="BT38" s="510"/>
      <c r="BU38" s="510"/>
      <c r="BV38" s="510"/>
      <c r="BW38" s="510"/>
      <c r="BX38" s="510"/>
      <c r="BY38" s="510"/>
      <c r="BZ38" s="510"/>
      <c r="CA38" s="510"/>
      <c r="CB38" s="510"/>
      <c r="CC38" s="510"/>
      <c r="CD38" s="510"/>
      <c r="CE38" s="510"/>
      <c r="CF38" s="510"/>
      <c r="CG38" s="510"/>
      <c r="CH38" s="510"/>
      <c r="CI38" s="510"/>
      <c r="CJ38" s="510"/>
      <c r="CK38" s="510"/>
      <c r="CL38" s="510"/>
      <c r="CM38" s="510"/>
      <c r="CN38" s="511" t="s">
        <v>759</v>
      </c>
      <c r="CO38" s="507"/>
      <c r="CP38" s="507"/>
      <c r="CQ38" s="507"/>
      <c r="CR38" s="507"/>
      <c r="CS38" s="507"/>
      <c r="CT38" s="507"/>
      <c r="CU38" s="508"/>
      <c r="CV38" s="440" t="s">
        <v>711</v>
      </c>
      <c r="CW38" s="440" t="s">
        <v>463</v>
      </c>
      <c r="CX38" s="440" t="s">
        <v>463</v>
      </c>
      <c r="CY38" s="441">
        <v>0</v>
      </c>
      <c r="CZ38" s="441">
        <v>0</v>
      </c>
      <c r="DA38" s="441">
        <v>0</v>
      </c>
      <c r="DB38" s="442">
        <v>0</v>
      </c>
    </row>
    <row r="39" spans="1:106" ht="15" x14ac:dyDescent="0.25"/>
    <row r="40" spans="1:106" ht="10.15" customHeight="1" x14ac:dyDescent="0.25">
      <c r="I40" s="413" t="s">
        <v>760</v>
      </c>
    </row>
    <row r="41" spans="1:106" ht="10.15" customHeight="1" x14ac:dyDescent="0.25">
      <c r="I41" s="413" t="s">
        <v>761</v>
      </c>
      <c r="AQ41" s="513" t="s">
        <v>404</v>
      </c>
      <c r="AR41" s="513"/>
      <c r="AS41" s="513"/>
      <c r="AT41" s="513"/>
      <c r="AU41" s="513"/>
      <c r="AV41" s="513"/>
      <c r="AW41" s="513"/>
      <c r="AX41" s="513"/>
      <c r="AY41" s="513"/>
      <c r="AZ41" s="513"/>
      <c r="BA41" s="513"/>
      <c r="BB41" s="513"/>
      <c r="BC41" s="513"/>
      <c r="BD41" s="513"/>
      <c r="BE41" s="513"/>
      <c r="BF41" s="513"/>
      <c r="BG41" s="513"/>
      <c r="BH41" s="513"/>
      <c r="BK41" s="513"/>
      <c r="BL41" s="513"/>
      <c r="BM41" s="513"/>
      <c r="BN41" s="513"/>
      <c r="BO41" s="513"/>
      <c r="BP41" s="513"/>
      <c r="BQ41" s="513"/>
      <c r="BR41" s="513"/>
      <c r="BS41" s="513"/>
      <c r="BT41" s="513"/>
      <c r="BU41" s="513"/>
      <c r="BV41" s="513"/>
      <c r="BY41" s="513" t="s">
        <v>762</v>
      </c>
      <c r="BZ41" s="513"/>
      <c r="CA41" s="513"/>
      <c r="CB41" s="513"/>
      <c r="CC41" s="513"/>
      <c r="CD41" s="513"/>
      <c r="CE41" s="513"/>
      <c r="CF41" s="513"/>
      <c r="CG41" s="513"/>
      <c r="CH41" s="513"/>
      <c r="CI41" s="513"/>
      <c r="CJ41" s="513"/>
      <c r="CK41" s="513"/>
      <c r="CL41" s="513"/>
      <c r="CM41" s="513"/>
      <c r="CN41" s="513"/>
      <c r="CO41" s="513"/>
      <c r="CP41" s="513"/>
      <c r="CQ41" s="513"/>
      <c r="CR41" s="513"/>
    </row>
    <row r="42" spans="1:106" ht="7.9" customHeight="1" x14ac:dyDescent="0.25">
      <c r="AQ42" s="514" t="s">
        <v>763</v>
      </c>
      <c r="AR42" s="514"/>
      <c r="AS42" s="514"/>
      <c r="AT42" s="514"/>
      <c r="AU42" s="514"/>
      <c r="AV42" s="514"/>
      <c r="AW42" s="514"/>
      <c r="AX42" s="514"/>
      <c r="AY42" s="514"/>
      <c r="AZ42" s="514"/>
      <c r="BA42" s="514"/>
      <c r="BB42" s="514"/>
      <c r="BC42" s="514"/>
      <c r="BD42" s="514"/>
      <c r="BE42" s="514"/>
      <c r="BF42" s="514"/>
      <c r="BG42" s="514"/>
      <c r="BH42" s="514"/>
      <c r="BK42" s="514" t="s">
        <v>764</v>
      </c>
      <c r="BL42" s="514"/>
      <c r="BM42" s="514"/>
      <c r="BN42" s="514"/>
      <c r="BO42" s="514"/>
      <c r="BP42" s="514"/>
      <c r="BQ42" s="514"/>
      <c r="BR42" s="514"/>
      <c r="BS42" s="514"/>
      <c r="BT42" s="514"/>
      <c r="BU42" s="514"/>
      <c r="BV42" s="514"/>
      <c r="BY42" s="514" t="s">
        <v>410</v>
      </c>
      <c r="BZ42" s="514"/>
      <c r="CA42" s="514"/>
      <c r="CB42" s="514"/>
      <c r="CC42" s="514"/>
      <c r="CD42" s="514"/>
      <c r="CE42" s="514"/>
      <c r="CF42" s="514"/>
      <c r="CG42" s="514"/>
      <c r="CH42" s="514"/>
      <c r="CI42" s="514"/>
      <c r="CJ42" s="514"/>
      <c r="CK42" s="514"/>
      <c r="CL42" s="514"/>
      <c r="CM42" s="514"/>
      <c r="CN42" s="514"/>
      <c r="CO42" s="514"/>
      <c r="CP42" s="514"/>
      <c r="CQ42" s="514"/>
      <c r="CR42" s="514"/>
    </row>
    <row r="43" spans="1:106" ht="3" customHeight="1" x14ac:dyDescent="0.25">
      <c r="AQ43" s="515"/>
      <c r="AR43" s="515"/>
      <c r="AS43" s="515"/>
      <c r="AT43" s="515"/>
      <c r="AU43" s="515"/>
      <c r="AV43" s="515"/>
      <c r="AW43" s="515"/>
      <c r="AX43" s="515"/>
      <c r="AY43" s="515"/>
      <c r="AZ43" s="515"/>
      <c r="BA43" s="515"/>
      <c r="BB43" s="515"/>
      <c r="BC43" s="515"/>
      <c r="BD43" s="515"/>
      <c r="BE43" s="515"/>
      <c r="BF43" s="515"/>
      <c r="BG43" s="515"/>
      <c r="BH43" s="515"/>
      <c r="BK43" s="515"/>
      <c r="BL43" s="515"/>
      <c r="BM43" s="515"/>
      <c r="BN43" s="515"/>
      <c r="BO43" s="515"/>
      <c r="BP43" s="515"/>
      <c r="BQ43" s="515"/>
      <c r="BR43" s="515"/>
      <c r="BS43" s="515"/>
      <c r="BT43" s="515"/>
      <c r="BU43" s="515"/>
      <c r="BV43" s="515"/>
      <c r="BY43" s="515"/>
      <c r="BZ43" s="515"/>
      <c r="CA43" s="515"/>
      <c r="CB43" s="515"/>
      <c r="CC43" s="515"/>
      <c r="CD43" s="515"/>
      <c r="CE43" s="515"/>
      <c r="CF43" s="515"/>
      <c r="CG43" s="515"/>
      <c r="CH43" s="515"/>
      <c r="CI43" s="515"/>
      <c r="CJ43" s="515"/>
      <c r="CK43" s="515"/>
      <c r="CL43" s="515"/>
      <c r="CM43" s="515"/>
      <c r="CN43" s="515"/>
      <c r="CO43" s="515"/>
      <c r="CP43" s="515"/>
      <c r="CQ43" s="515"/>
      <c r="CR43" s="515"/>
    </row>
    <row r="44" spans="1:106" ht="10.15" customHeight="1" x14ac:dyDescent="0.25">
      <c r="I44" s="413" t="s">
        <v>765</v>
      </c>
      <c r="AM44" s="513" t="s">
        <v>766</v>
      </c>
      <c r="AN44" s="513"/>
      <c r="AO44" s="513"/>
      <c r="AP44" s="513"/>
      <c r="AQ44" s="513"/>
      <c r="AR44" s="513"/>
      <c r="AS44" s="513"/>
      <c r="AT44" s="513"/>
      <c r="AU44" s="513"/>
      <c r="AV44" s="513"/>
      <c r="AW44" s="513"/>
      <c r="AX44" s="513"/>
      <c r="AY44" s="513"/>
      <c r="AZ44" s="513"/>
      <c r="BA44" s="513"/>
      <c r="BB44" s="513"/>
      <c r="BC44" s="513"/>
      <c r="BD44" s="513"/>
      <c r="BG44" s="513" t="s">
        <v>767</v>
      </c>
      <c r="BH44" s="513"/>
      <c r="BI44" s="513"/>
      <c r="BJ44" s="513"/>
      <c r="BK44" s="513"/>
      <c r="BL44" s="513"/>
      <c r="BM44" s="513"/>
      <c r="BN44" s="513"/>
      <c r="BO44" s="513"/>
      <c r="BP44" s="513"/>
      <c r="BQ44" s="513"/>
      <c r="BR44" s="513"/>
      <c r="BS44" s="513"/>
      <c r="BT44" s="513"/>
      <c r="BU44" s="513"/>
      <c r="BV44" s="513"/>
      <c r="BW44" s="513"/>
      <c r="BX44" s="513"/>
      <c r="CA44" s="516" t="s">
        <v>768</v>
      </c>
      <c r="CB44" s="516"/>
      <c r="CC44" s="516"/>
      <c r="CD44" s="516"/>
      <c r="CE44" s="516"/>
      <c r="CF44" s="516"/>
      <c r="CG44" s="516"/>
      <c r="CH44" s="516"/>
      <c r="CI44" s="516"/>
      <c r="CJ44" s="516"/>
      <c r="CK44" s="516"/>
      <c r="CL44" s="516"/>
      <c r="CM44" s="516"/>
      <c r="CN44" s="516"/>
      <c r="CO44" s="516"/>
      <c r="CP44" s="516"/>
      <c r="CQ44" s="516"/>
      <c r="CR44" s="516"/>
    </row>
    <row r="45" spans="1:106" ht="7.9" customHeight="1" x14ac:dyDescent="0.25">
      <c r="AM45" s="514" t="s">
        <v>763</v>
      </c>
      <c r="AN45" s="514"/>
      <c r="AO45" s="514"/>
      <c r="AP45" s="514"/>
      <c r="AQ45" s="514"/>
      <c r="AR45" s="514"/>
      <c r="AS45" s="514"/>
      <c r="AT45" s="514"/>
      <c r="AU45" s="514"/>
      <c r="AV45" s="514"/>
      <c r="AW45" s="514"/>
      <c r="AX45" s="514"/>
      <c r="AY45" s="514"/>
      <c r="AZ45" s="514"/>
      <c r="BA45" s="514"/>
      <c r="BB45" s="514"/>
      <c r="BC45" s="514"/>
      <c r="BD45" s="514"/>
      <c r="BG45" s="514" t="s">
        <v>769</v>
      </c>
      <c r="BH45" s="514"/>
      <c r="BI45" s="514"/>
      <c r="BJ45" s="514"/>
      <c r="BK45" s="514"/>
      <c r="BL45" s="514"/>
      <c r="BM45" s="514"/>
      <c r="BN45" s="514"/>
      <c r="BO45" s="514"/>
      <c r="BP45" s="514"/>
      <c r="BQ45" s="514"/>
      <c r="BR45" s="514"/>
      <c r="BS45" s="514"/>
      <c r="BT45" s="514"/>
      <c r="BU45" s="514"/>
      <c r="BV45" s="514"/>
      <c r="BW45" s="514"/>
      <c r="BX45" s="514"/>
      <c r="CA45" s="514" t="s">
        <v>770</v>
      </c>
      <c r="CB45" s="514"/>
      <c r="CC45" s="514"/>
      <c r="CD45" s="514"/>
      <c r="CE45" s="514"/>
      <c r="CF45" s="514"/>
      <c r="CG45" s="514"/>
      <c r="CH45" s="514"/>
      <c r="CI45" s="514"/>
      <c r="CJ45" s="514"/>
      <c r="CK45" s="514"/>
      <c r="CL45" s="514"/>
      <c r="CM45" s="514"/>
      <c r="CN45" s="514"/>
      <c r="CO45" s="514"/>
      <c r="CP45" s="514"/>
      <c r="CQ45" s="514"/>
      <c r="CR45" s="514"/>
    </row>
    <row r="46" spans="1:106" ht="3" customHeight="1" x14ac:dyDescent="0.25">
      <c r="AM46" s="515"/>
      <c r="AN46" s="515"/>
      <c r="AO46" s="515"/>
      <c r="AP46" s="515"/>
      <c r="AQ46" s="515"/>
      <c r="AR46" s="515"/>
      <c r="AS46" s="515"/>
      <c r="AT46" s="515"/>
      <c r="AU46" s="515"/>
      <c r="AV46" s="515"/>
      <c r="AW46" s="515"/>
      <c r="AX46" s="515"/>
      <c r="AY46" s="515"/>
      <c r="AZ46" s="515"/>
      <c r="BA46" s="515"/>
      <c r="BB46" s="515"/>
      <c r="BC46" s="515"/>
      <c r="BD46" s="515"/>
      <c r="BG46" s="515"/>
      <c r="BH46" s="515"/>
      <c r="BI46" s="515"/>
      <c r="BJ46" s="515"/>
      <c r="BK46" s="515"/>
      <c r="BL46" s="515"/>
      <c r="BM46" s="515"/>
      <c r="BN46" s="515"/>
      <c r="BO46" s="515"/>
      <c r="BP46" s="515"/>
      <c r="BQ46" s="515"/>
      <c r="BR46" s="515"/>
      <c r="BS46" s="515"/>
      <c r="BT46" s="515"/>
      <c r="BU46" s="515"/>
      <c r="BV46" s="515"/>
      <c r="BW46" s="515"/>
      <c r="BX46" s="515"/>
      <c r="CA46" s="515"/>
      <c r="CB46" s="515"/>
      <c r="CC46" s="515"/>
      <c r="CD46" s="515"/>
      <c r="CE46" s="515"/>
      <c r="CF46" s="515"/>
      <c r="CG46" s="515"/>
      <c r="CH46" s="515"/>
      <c r="CI46" s="515"/>
      <c r="CJ46" s="515"/>
      <c r="CK46" s="515"/>
      <c r="CL46" s="515"/>
      <c r="CM46" s="515"/>
      <c r="CN46" s="515"/>
      <c r="CO46" s="515"/>
      <c r="CP46" s="515"/>
      <c r="CQ46" s="515"/>
      <c r="CR46" s="515"/>
    </row>
    <row r="47" spans="1:106" ht="13.15" customHeight="1" x14ac:dyDescent="0.25">
      <c r="I47" s="517" t="s">
        <v>771</v>
      </c>
      <c r="J47" s="517"/>
      <c r="K47" s="516" t="s">
        <v>772</v>
      </c>
      <c r="L47" s="516"/>
      <c r="M47" s="516"/>
      <c r="N47" s="518" t="s">
        <v>771</v>
      </c>
      <c r="O47" s="518"/>
      <c r="Q47" s="516" t="s">
        <v>773</v>
      </c>
      <c r="R47" s="516"/>
      <c r="S47" s="516"/>
      <c r="T47" s="516"/>
      <c r="U47" s="516"/>
      <c r="V47" s="516"/>
      <c r="W47" s="516"/>
      <c r="X47" s="516"/>
      <c r="Y47" s="516"/>
      <c r="Z47" s="516"/>
      <c r="AA47" s="516"/>
      <c r="AB47" s="516"/>
      <c r="AC47" s="516"/>
      <c r="AD47" s="516"/>
      <c r="AE47" s="516"/>
      <c r="AF47" s="411"/>
      <c r="AG47" s="519" t="s">
        <v>711</v>
      </c>
      <c r="AH47" s="520"/>
      <c r="AI47" s="520"/>
      <c r="AJ47" s="520"/>
      <c r="AK47" s="520"/>
      <c r="AL47" s="413" t="s">
        <v>774</v>
      </c>
    </row>
    <row r="48" spans="1:106" ht="10.9" customHeight="1" x14ac:dyDescent="0.25"/>
    <row r="49" spans="1:2" ht="15" x14ac:dyDescent="0.25"/>
    <row r="50" spans="1:2" ht="15" x14ac:dyDescent="0.25"/>
    <row r="51" spans="1:2" ht="15" x14ac:dyDescent="0.25">
      <c r="A51" s="482"/>
      <c r="B51" s="482"/>
    </row>
  </sheetData>
  <mergeCells count="125">
    <mergeCell ref="AM45:BD45"/>
    <mergeCell ref="BG45:BX45"/>
    <mergeCell ref="CA45:CR45"/>
    <mergeCell ref="I47:J47"/>
    <mergeCell ref="K47:M47"/>
    <mergeCell ref="N47:O47"/>
    <mergeCell ref="Q47:AE47"/>
    <mergeCell ref="AG47:AK47"/>
    <mergeCell ref="AQ42:BH42"/>
    <mergeCell ref="BK42:BV42"/>
    <mergeCell ref="BY42:CR42"/>
    <mergeCell ref="AM44:BD44"/>
    <mergeCell ref="BG44:BX44"/>
    <mergeCell ref="CA44:CR44"/>
    <mergeCell ref="A38:H38"/>
    <mergeCell ref="I38:CM38"/>
    <mergeCell ref="CN38:CU38"/>
    <mergeCell ref="AQ41:BH41"/>
    <mergeCell ref="BK41:BV41"/>
    <mergeCell ref="BY41:CR41"/>
    <mergeCell ref="A36:H36"/>
    <mergeCell ref="I36:CM36"/>
    <mergeCell ref="CN36:CU36"/>
    <mergeCell ref="A37:H37"/>
    <mergeCell ref="I37:CM37"/>
    <mergeCell ref="CN37:CU37"/>
    <mergeCell ref="A34:H34"/>
    <mergeCell ref="I34:CM34"/>
    <mergeCell ref="CN34:CU34"/>
    <mergeCell ref="A35:H35"/>
    <mergeCell ref="I35:CM35"/>
    <mergeCell ref="CN35:CU35"/>
    <mergeCell ref="A32:H32"/>
    <mergeCell ref="I32:CM32"/>
    <mergeCell ref="CN32:CU32"/>
    <mergeCell ref="A33:H33"/>
    <mergeCell ref="I33:CM33"/>
    <mergeCell ref="CN33:CU33"/>
    <mergeCell ref="A30:H30"/>
    <mergeCell ref="I30:CM30"/>
    <mergeCell ref="CN30:CU30"/>
    <mergeCell ref="A31:H31"/>
    <mergeCell ref="I31:CM31"/>
    <mergeCell ref="CN31:CU31"/>
    <mergeCell ref="A28:H28"/>
    <mergeCell ref="I28:CM28"/>
    <mergeCell ref="CN28:CU28"/>
    <mergeCell ref="A29:H29"/>
    <mergeCell ref="I29:CM29"/>
    <mergeCell ref="CN29:CU29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V3:CV5"/>
    <mergeCell ref="CW3:CW5"/>
    <mergeCell ref="CX3:CX5"/>
    <mergeCell ref="CY3:DB3"/>
    <mergeCell ref="DB4:DB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199" t="s">
        <v>3</v>
      </c>
      <c r="B5" s="200"/>
      <c r="C5" s="200"/>
      <c r="D5" s="200"/>
      <c r="E5" s="200"/>
      <c r="F5" s="201"/>
      <c r="G5" s="199" t="s">
        <v>23</v>
      </c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1"/>
      <c r="AB5" s="199" t="s">
        <v>180</v>
      </c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1"/>
      <c r="AP5" s="199" t="s">
        <v>181</v>
      </c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199" t="s">
        <v>105</v>
      </c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1"/>
      <c r="BR5" s="208" t="s">
        <v>0</v>
      </c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7"/>
    </row>
    <row r="6" spans="1:140" s="23" customFormat="1" ht="62.25" customHeight="1" x14ac:dyDescent="0.2">
      <c r="A6" s="202"/>
      <c r="B6" s="203"/>
      <c r="C6" s="203"/>
      <c r="D6" s="203"/>
      <c r="E6" s="203"/>
      <c r="F6" s="204"/>
      <c r="G6" s="202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4"/>
      <c r="AB6" s="202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4"/>
      <c r="AP6" s="202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2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4"/>
      <c r="BR6" s="216" t="s">
        <v>169</v>
      </c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2"/>
      <c r="CF6" s="216" t="s">
        <v>176</v>
      </c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2"/>
      <c r="CV6" s="216" t="s">
        <v>17</v>
      </c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1"/>
      <c r="DJ6" s="182"/>
      <c r="DK6" s="259" t="s">
        <v>18</v>
      </c>
      <c r="DL6" s="259"/>
      <c r="DM6" s="259"/>
      <c r="DN6" s="259"/>
      <c r="DO6" s="259"/>
      <c r="DP6" s="259"/>
      <c r="DQ6" s="259"/>
      <c r="DR6" s="259"/>
      <c r="DS6" s="259"/>
      <c r="DT6" s="259"/>
      <c r="DU6" s="259"/>
      <c r="DV6" s="259"/>
      <c r="DW6" s="259"/>
      <c r="DX6" s="259"/>
      <c r="DY6" s="259"/>
      <c r="DZ6" s="259"/>
      <c r="EA6" s="259"/>
      <c r="EB6" s="259"/>
      <c r="EC6" s="259"/>
      <c r="ED6" s="259"/>
      <c r="EE6" s="259"/>
      <c r="EF6" s="259"/>
      <c r="EG6" s="259"/>
      <c r="EH6" s="259"/>
      <c r="EI6" s="259"/>
      <c r="EJ6" s="260"/>
    </row>
    <row r="7" spans="1:140" s="23" customFormat="1" ht="42" customHeight="1" x14ac:dyDescent="0.2">
      <c r="A7" s="205"/>
      <c r="B7" s="206"/>
      <c r="C7" s="206"/>
      <c r="D7" s="206"/>
      <c r="E7" s="206"/>
      <c r="F7" s="207"/>
      <c r="G7" s="205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7"/>
      <c r="AB7" s="205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7"/>
      <c r="AP7" s="205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5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7"/>
      <c r="BR7" s="183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5"/>
      <c r="CF7" s="183"/>
      <c r="CG7" s="184"/>
      <c r="CH7" s="184"/>
      <c r="CI7" s="184"/>
      <c r="CJ7" s="184"/>
      <c r="CK7" s="184"/>
      <c r="CL7" s="184"/>
      <c r="CM7" s="184"/>
      <c r="CN7" s="184"/>
      <c r="CO7" s="184"/>
      <c r="CP7" s="184"/>
      <c r="CQ7" s="184"/>
      <c r="CR7" s="184"/>
      <c r="CS7" s="184"/>
      <c r="CT7" s="184"/>
      <c r="CU7" s="185"/>
      <c r="CV7" s="183"/>
      <c r="CW7" s="184"/>
      <c r="CX7" s="184"/>
      <c r="CY7" s="184"/>
      <c r="CZ7" s="184"/>
      <c r="DA7" s="184"/>
      <c r="DB7" s="184"/>
      <c r="DC7" s="184"/>
      <c r="DD7" s="184"/>
      <c r="DE7" s="184"/>
      <c r="DF7" s="184"/>
      <c r="DG7" s="184"/>
      <c r="DH7" s="184"/>
      <c r="DI7" s="184"/>
      <c r="DJ7" s="185"/>
      <c r="DK7" s="208" t="s">
        <v>2</v>
      </c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10"/>
      <c r="DX7" s="208" t="s">
        <v>43</v>
      </c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10"/>
    </row>
    <row r="8" spans="1:140" s="23" customFormat="1" ht="14.25" customHeight="1" x14ac:dyDescent="0.2">
      <c r="A8" s="211">
        <v>1</v>
      </c>
      <c r="B8" s="212"/>
      <c r="C8" s="212"/>
      <c r="D8" s="212"/>
      <c r="E8" s="212"/>
      <c r="F8" s="213"/>
      <c r="G8" s="211">
        <v>2</v>
      </c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3"/>
      <c r="AB8" s="211">
        <v>3</v>
      </c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3"/>
      <c r="AP8" s="211">
        <v>4</v>
      </c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1">
        <v>5</v>
      </c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3"/>
      <c r="BR8" s="211">
        <v>6</v>
      </c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3"/>
      <c r="CF8" s="211">
        <v>7</v>
      </c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2"/>
      <c r="CT8" s="212"/>
      <c r="CU8" s="213"/>
      <c r="CV8" s="211">
        <v>8</v>
      </c>
      <c r="CW8" s="212"/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2"/>
      <c r="DJ8" s="213"/>
      <c r="DK8" s="211">
        <v>9</v>
      </c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DW8" s="213"/>
      <c r="DX8" s="211">
        <v>10</v>
      </c>
      <c r="DY8" s="212"/>
      <c r="DZ8" s="212"/>
      <c r="EA8" s="212"/>
      <c r="EB8" s="212"/>
      <c r="EC8" s="212"/>
      <c r="ED8" s="212"/>
      <c r="EE8" s="212"/>
      <c r="EF8" s="212"/>
      <c r="EG8" s="212"/>
      <c r="EH8" s="212"/>
      <c r="EI8" s="212"/>
      <c r="EJ8" s="213"/>
    </row>
    <row r="9" spans="1:140" s="23" customFormat="1" ht="27.95" customHeight="1" x14ac:dyDescent="0.2">
      <c r="A9" s="251" t="s">
        <v>6</v>
      </c>
      <c r="B9" s="252"/>
      <c r="C9" s="252"/>
      <c r="D9" s="252"/>
      <c r="E9" s="252"/>
      <c r="F9" s="253"/>
      <c r="G9" s="4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7"/>
      <c r="AB9" s="142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4"/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2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4"/>
      <c r="BR9" s="142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4"/>
      <c r="CF9" s="142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4"/>
      <c r="CV9" s="142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4"/>
      <c r="DK9" s="142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4"/>
      <c r="DX9" s="142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4"/>
    </row>
    <row r="10" spans="1:140" s="23" customFormat="1" ht="23.25" customHeight="1" x14ac:dyDescent="0.2">
      <c r="A10" s="251" t="s">
        <v>7</v>
      </c>
      <c r="B10" s="252"/>
      <c r="C10" s="252"/>
      <c r="D10" s="252"/>
      <c r="E10" s="252"/>
      <c r="F10" s="253"/>
      <c r="G10" s="4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3"/>
      <c r="AB10" s="142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2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4"/>
      <c r="BR10" s="142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4"/>
      <c r="CF10" s="142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4"/>
      <c r="CV10" s="142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4"/>
      <c r="DK10" s="142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4"/>
      <c r="DX10" s="142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4"/>
    </row>
    <row r="11" spans="1:140" s="23" customFormat="1" ht="14.25" customHeight="1" x14ac:dyDescent="0.2">
      <c r="A11" s="254"/>
      <c r="B11" s="255"/>
      <c r="C11" s="255"/>
      <c r="D11" s="255"/>
      <c r="E11" s="255"/>
      <c r="F11" s="256"/>
      <c r="G11" s="4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7"/>
      <c r="AB11" s="142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4"/>
      <c r="AP11" s="142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2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4"/>
      <c r="BR11" s="142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4"/>
      <c r="CF11" s="142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4"/>
      <c r="CV11" s="142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4"/>
      <c r="DK11" s="142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4"/>
      <c r="DX11" s="142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4"/>
    </row>
    <row r="12" spans="1:140" s="23" customFormat="1" ht="14.25" customHeight="1" x14ac:dyDescent="0.2">
      <c r="A12" s="250" t="s">
        <v>16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4"/>
      <c r="BD12" s="142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4"/>
      <c r="BR12" s="142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4"/>
      <c r="CF12" s="142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4"/>
      <c r="CV12" s="142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4"/>
      <c r="DK12" s="142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4"/>
      <c r="DX12" s="142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4"/>
    </row>
    <row r="13" spans="1:140" ht="19.5" customHeight="1" x14ac:dyDescent="0.2">
      <c r="A13" s="396" t="s">
        <v>251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8"/>
      <c r="DV13" s="258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8"/>
      <c r="EI13" s="258"/>
      <c r="EJ13" s="258"/>
    </row>
  </sheetData>
  <mergeCells count="60"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topLeftCell="A84" zoomScaleNormal="100" zoomScaleSheetLayoutView="100" workbookViewId="0">
      <selection activeCell="DB11" sqref="DB11:DM11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64" t="s">
        <v>153</v>
      </c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</row>
    <row r="2" spans="1:187" ht="14.25" customHeight="1" x14ac:dyDescent="0.25">
      <c r="EY2" s="122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</row>
    <row r="4" spans="1:187" ht="12.75" customHeight="1" x14ac:dyDescent="0.2">
      <c r="A4" s="65" t="s">
        <v>154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</row>
    <row r="5" spans="1:187" ht="12.75" customHeight="1" x14ac:dyDescent="0.2">
      <c r="A5" s="66" t="s">
        <v>201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</row>
    <row r="6" spans="1:187" ht="12.75" customHeight="1" x14ac:dyDescent="0.2">
      <c r="A6" s="67" t="s">
        <v>187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</row>
    <row r="8" spans="1:187" ht="23.25" customHeight="1" x14ac:dyDescent="0.2">
      <c r="A8" s="69" t="s">
        <v>155</v>
      </c>
      <c r="B8" s="70"/>
      <c r="C8" s="70"/>
      <c r="D8" s="70"/>
      <c r="E8" s="71"/>
      <c r="F8" s="79" t="s">
        <v>200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1"/>
      <c r="AR8" s="69" t="s">
        <v>219</v>
      </c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1"/>
      <c r="BD8" s="69" t="s">
        <v>189</v>
      </c>
      <c r="BE8" s="70"/>
      <c r="BF8" s="70"/>
      <c r="BG8" s="70"/>
      <c r="BH8" s="70"/>
      <c r="BI8" s="70"/>
      <c r="BJ8" s="70"/>
      <c r="BK8" s="70"/>
      <c r="BL8" s="70"/>
      <c r="BM8" s="71"/>
      <c r="BN8" s="69" t="s">
        <v>190</v>
      </c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1"/>
      <c r="CD8" s="69" t="s">
        <v>156</v>
      </c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69" t="s">
        <v>157</v>
      </c>
      <c r="CR8" s="88"/>
      <c r="CS8" s="88"/>
      <c r="CT8" s="88"/>
      <c r="CU8" s="88"/>
      <c r="CV8" s="88"/>
      <c r="CW8" s="88"/>
      <c r="CX8" s="88"/>
      <c r="CY8" s="70"/>
      <c r="CZ8" s="70"/>
      <c r="DA8" s="70"/>
      <c r="DB8" s="59" t="s">
        <v>221</v>
      </c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69" t="s">
        <v>211</v>
      </c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1"/>
      <c r="ED8" s="75" t="s">
        <v>192</v>
      </c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8"/>
    </row>
    <row r="9" spans="1:187" ht="62.25" customHeight="1" x14ac:dyDescent="0.2">
      <c r="A9" s="72"/>
      <c r="B9" s="73"/>
      <c r="C9" s="73"/>
      <c r="D9" s="73"/>
      <c r="E9" s="74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4"/>
      <c r="AR9" s="72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4"/>
      <c r="BD9" s="72"/>
      <c r="BE9" s="73"/>
      <c r="BF9" s="73"/>
      <c r="BG9" s="73"/>
      <c r="BH9" s="73"/>
      <c r="BI9" s="73"/>
      <c r="BJ9" s="73"/>
      <c r="BK9" s="73"/>
      <c r="BL9" s="73"/>
      <c r="BM9" s="74"/>
      <c r="BN9" s="72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4"/>
      <c r="CD9" s="72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89"/>
      <c r="CR9" s="90"/>
      <c r="CS9" s="90"/>
      <c r="CT9" s="90"/>
      <c r="CU9" s="90"/>
      <c r="CV9" s="90"/>
      <c r="CW9" s="90"/>
      <c r="CX9" s="90"/>
      <c r="CY9" s="73"/>
      <c r="CZ9" s="73"/>
      <c r="DA9" s="73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72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4"/>
      <c r="ED9" s="58" t="s">
        <v>193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8" t="s">
        <v>197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8"/>
      <c r="FL9" s="63" t="s">
        <v>194</v>
      </c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8"/>
    </row>
    <row r="10" spans="1:187" ht="12" customHeight="1" x14ac:dyDescent="0.2">
      <c r="A10" s="59">
        <v>1</v>
      </c>
      <c r="B10" s="59"/>
      <c r="C10" s="59"/>
      <c r="D10" s="59"/>
      <c r="E10" s="59"/>
      <c r="F10" s="58">
        <v>2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58">
        <v>3</v>
      </c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58">
        <v>4</v>
      </c>
      <c r="BE10" s="63"/>
      <c r="BF10" s="63"/>
      <c r="BG10" s="63"/>
      <c r="BH10" s="63"/>
      <c r="BI10" s="63"/>
      <c r="BJ10" s="63"/>
      <c r="BK10" s="63"/>
      <c r="BL10" s="63"/>
      <c r="BM10" s="68"/>
      <c r="BN10" s="58">
        <v>5</v>
      </c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8"/>
      <c r="CD10" s="58">
        <v>6</v>
      </c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59">
        <v>7</v>
      </c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63">
        <v>8</v>
      </c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8"/>
      <c r="DN10" s="58">
        <v>9</v>
      </c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8"/>
      <c r="ED10" s="58">
        <v>10</v>
      </c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58">
        <v>11</v>
      </c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8"/>
      <c r="FL10" s="63">
        <v>12</v>
      </c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8"/>
    </row>
    <row r="11" spans="1:187" ht="34.5" customHeight="1" x14ac:dyDescent="0.2">
      <c r="A11" s="59">
        <v>1</v>
      </c>
      <c r="B11" s="59"/>
      <c r="C11" s="59"/>
      <c r="D11" s="59"/>
      <c r="E11" s="59"/>
      <c r="F11" s="60" t="s">
        <v>188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58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8"/>
      <c r="BE11" s="56"/>
      <c r="BF11" s="56"/>
      <c r="BG11" s="56"/>
      <c r="BH11" s="56"/>
      <c r="BI11" s="56"/>
      <c r="BJ11" s="56"/>
      <c r="BK11" s="56"/>
      <c r="BL11" s="56"/>
      <c r="BM11" s="57"/>
      <c r="BN11" s="58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56"/>
      <c r="CB11" s="56"/>
      <c r="CC11" s="57"/>
      <c r="CD11" s="58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8"/>
      <c r="DN11" s="58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7"/>
      <c r="ED11" s="58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62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7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7"/>
    </row>
    <row r="12" spans="1:187" ht="17.25" customHeight="1" x14ac:dyDescent="0.2">
      <c r="A12" s="59">
        <v>2</v>
      </c>
      <c r="B12" s="59"/>
      <c r="C12" s="59"/>
      <c r="D12" s="59"/>
      <c r="E12" s="59"/>
      <c r="F12" s="60" t="s">
        <v>191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58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8"/>
      <c r="BE12" s="56"/>
      <c r="BF12" s="56"/>
      <c r="BG12" s="56"/>
      <c r="BH12" s="56"/>
      <c r="BI12" s="56"/>
      <c r="BJ12" s="56"/>
      <c r="BK12" s="56"/>
      <c r="BL12" s="56"/>
      <c r="BM12" s="57"/>
      <c r="BN12" s="58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56"/>
      <c r="CB12" s="56"/>
      <c r="CC12" s="57"/>
      <c r="CD12" s="58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8"/>
      <c r="DN12" s="58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7"/>
      <c r="ED12" s="58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62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7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7"/>
    </row>
    <row r="13" spans="1:187" ht="12.75" customHeight="1" x14ac:dyDescent="0.2">
      <c r="A13" s="59">
        <v>3</v>
      </c>
      <c r="B13" s="59"/>
      <c r="C13" s="59"/>
      <c r="D13" s="59"/>
      <c r="E13" s="59"/>
      <c r="F13" s="60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58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8"/>
      <c r="BE13" s="56"/>
      <c r="BF13" s="56"/>
      <c r="BG13" s="56"/>
      <c r="BH13" s="56"/>
      <c r="BI13" s="56"/>
      <c r="BJ13" s="56"/>
      <c r="BK13" s="56"/>
      <c r="BL13" s="56"/>
      <c r="BM13" s="57"/>
      <c r="BN13" s="58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56"/>
      <c r="CB13" s="56"/>
      <c r="CC13" s="57"/>
      <c r="CD13" s="58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8"/>
      <c r="DN13" s="58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7"/>
      <c r="ED13" s="58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62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7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7"/>
    </row>
    <row r="14" spans="1:187" ht="12.75" customHeight="1" x14ac:dyDescent="0.2">
      <c r="A14" s="104" t="s">
        <v>16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4"/>
      <c r="AR14" s="58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8"/>
      <c r="BE14" s="56"/>
      <c r="BF14" s="56"/>
      <c r="BG14" s="56"/>
      <c r="BH14" s="56"/>
      <c r="BI14" s="56"/>
      <c r="BJ14" s="56"/>
      <c r="BK14" s="56"/>
      <c r="BL14" s="56"/>
      <c r="BM14" s="57"/>
      <c r="BN14" s="58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56"/>
      <c r="CB14" s="56"/>
      <c r="CC14" s="57"/>
      <c r="CD14" s="58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8"/>
      <c r="DN14" s="58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7"/>
      <c r="ED14" s="58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62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7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7"/>
    </row>
    <row r="15" spans="1:187" ht="12.75" customHeight="1" x14ac:dyDescent="0.2">
      <c r="A15" s="116" t="s">
        <v>203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3"/>
    </row>
    <row r="16" spans="1:187" x14ac:dyDescent="0.2">
      <c r="A16" s="129" t="s">
        <v>202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115" t="s">
        <v>198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</row>
    <row r="19" spans="1:188" ht="11.25" customHeight="1" x14ac:dyDescent="0.2">
      <c r="A19" s="112" t="s">
        <v>159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95" customHeight="1" x14ac:dyDescent="0.2">
      <c r="A21" s="59" t="s">
        <v>155</v>
      </c>
      <c r="B21" s="59"/>
      <c r="C21" s="59"/>
      <c r="D21" s="59"/>
      <c r="E21" s="59"/>
      <c r="F21" s="58" t="s">
        <v>45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8"/>
      <c r="ES21" s="58" t="s">
        <v>158</v>
      </c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8"/>
    </row>
    <row r="22" spans="1:188" x14ac:dyDescent="0.2">
      <c r="A22" s="59">
        <v>1</v>
      </c>
      <c r="B22" s="59"/>
      <c r="C22" s="59"/>
      <c r="D22" s="59"/>
      <c r="E22" s="59"/>
      <c r="F22" s="58" t="s">
        <v>275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8"/>
      <c r="ES22" s="98">
        <v>13250000</v>
      </c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10"/>
    </row>
    <row r="23" spans="1:188" x14ac:dyDescent="0.2">
      <c r="A23" s="59">
        <v>2</v>
      </c>
      <c r="B23" s="59"/>
      <c r="C23" s="59"/>
      <c r="D23" s="59"/>
      <c r="E23" s="59"/>
      <c r="F23" s="58" t="s">
        <v>275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8"/>
      <c r="ES23" s="98">
        <v>10231400</v>
      </c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10"/>
    </row>
    <row r="24" spans="1:188" ht="11.25" customHeight="1" x14ac:dyDescent="0.2">
      <c r="A24" s="104" t="s">
        <v>16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5"/>
      <c r="ER24" s="106"/>
      <c r="ES24" s="58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8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12" t="s">
        <v>196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69" t="s">
        <v>155</v>
      </c>
      <c r="B28" s="70"/>
      <c r="C28" s="70"/>
      <c r="D28" s="70"/>
      <c r="E28" s="71"/>
      <c r="F28" s="79" t="s">
        <v>223</v>
      </c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1"/>
      <c r="AR28" s="69" t="s">
        <v>219</v>
      </c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1"/>
      <c r="BD28" s="69" t="s">
        <v>189</v>
      </c>
      <c r="BE28" s="70"/>
      <c r="BF28" s="70"/>
      <c r="BG28" s="70"/>
      <c r="BH28" s="70"/>
      <c r="BI28" s="70"/>
      <c r="BJ28" s="70"/>
      <c r="BK28" s="70"/>
      <c r="BL28" s="70"/>
      <c r="BM28" s="71"/>
      <c r="BN28" s="69" t="s">
        <v>190</v>
      </c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1"/>
      <c r="CD28" s="69" t="s">
        <v>195</v>
      </c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69" t="s">
        <v>160</v>
      </c>
      <c r="CR28" s="88"/>
      <c r="CS28" s="88"/>
      <c r="CT28" s="88"/>
      <c r="CU28" s="88"/>
      <c r="CV28" s="88"/>
      <c r="CW28" s="88"/>
      <c r="CX28" s="88"/>
      <c r="CY28" s="70"/>
      <c r="CZ28" s="70"/>
      <c r="DA28" s="70"/>
      <c r="DB28" s="59" t="s">
        <v>221</v>
      </c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69" t="s">
        <v>211</v>
      </c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1"/>
      <c r="ED28" s="75" t="s">
        <v>192</v>
      </c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8"/>
    </row>
    <row r="29" spans="1:188" ht="56.25" customHeight="1" x14ac:dyDescent="0.2">
      <c r="A29" s="72"/>
      <c r="B29" s="73"/>
      <c r="C29" s="73"/>
      <c r="D29" s="73"/>
      <c r="E29" s="74"/>
      <c r="F29" s="82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4"/>
      <c r="AR29" s="72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4"/>
      <c r="BD29" s="72"/>
      <c r="BE29" s="73"/>
      <c r="BF29" s="73"/>
      <c r="BG29" s="73"/>
      <c r="BH29" s="73"/>
      <c r="BI29" s="73"/>
      <c r="BJ29" s="73"/>
      <c r="BK29" s="73"/>
      <c r="BL29" s="73"/>
      <c r="BM29" s="74"/>
      <c r="BN29" s="72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4"/>
      <c r="CD29" s="72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89"/>
      <c r="CR29" s="90"/>
      <c r="CS29" s="90"/>
      <c r="CT29" s="90"/>
      <c r="CU29" s="90"/>
      <c r="CV29" s="90"/>
      <c r="CW29" s="90"/>
      <c r="CX29" s="90"/>
      <c r="CY29" s="73"/>
      <c r="CZ29" s="73"/>
      <c r="DA29" s="73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72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4"/>
      <c r="ED29" s="58" t="s">
        <v>234</v>
      </c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8" t="s">
        <v>235</v>
      </c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8"/>
      <c r="FL29" s="63" t="s">
        <v>194</v>
      </c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8"/>
    </row>
    <row r="30" spans="1:188" x14ac:dyDescent="0.2">
      <c r="A30" s="59">
        <v>1</v>
      </c>
      <c r="B30" s="59"/>
      <c r="C30" s="59"/>
      <c r="D30" s="59"/>
      <c r="E30" s="59"/>
      <c r="F30" s="58">
        <v>2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58">
        <v>3</v>
      </c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58">
        <v>4</v>
      </c>
      <c r="BE30" s="63"/>
      <c r="BF30" s="63"/>
      <c r="BG30" s="63"/>
      <c r="BH30" s="63"/>
      <c r="BI30" s="63"/>
      <c r="BJ30" s="63"/>
      <c r="BK30" s="63"/>
      <c r="BL30" s="63"/>
      <c r="BM30" s="68"/>
      <c r="BN30" s="58">
        <v>5</v>
      </c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8"/>
      <c r="CD30" s="58">
        <v>6</v>
      </c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59">
        <v>7</v>
      </c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63">
        <v>8</v>
      </c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8"/>
      <c r="DN30" s="58">
        <v>9</v>
      </c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8"/>
      <c r="ED30" s="58">
        <v>10</v>
      </c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58">
        <v>11</v>
      </c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8"/>
      <c r="FL30" s="63">
        <v>12</v>
      </c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8"/>
    </row>
    <row r="31" spans="1:188" ht="70.5" customHeight="1" x14ac:dyDescent="0.2">
      <c r="A31" s="59">
        <v>1</v>
      </c>
      <c r="B31" s="59"/>
      <c r="C31" s="59"/>
      <c r="D31" s="59"/>
      <c r="E31" s="59"/>
      <c r="F31" s="104" t="s">
        <v>276</v>
      </c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6"/>
      <c r="AR31" s="58">
        <v>131</v>
      </c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98">
        <v>3040990.09</v>
      </c>
      <c r="BE31" s="117"/>
      <c r="BF31" s="117"/>
      <c r="BG31" s="117"/>
      <c r="BH31" s="117"/>
      <c r="BI31" s="117"/>
      <c r="BJ31" s="117"/>
      <c r="BK31" s="117"/>
      <c r="BL31" s="117"/>
      <c r="BM31" s="118"/>
      <c r="BN31" s="58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56"/>
      <c r="CB31" s="56"/>
      <c r="CC31" s="57"/>
      <c r="CD31" s="98">
        <v>15871</v>
      </c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30">
        <f>DB31/CD31</f>
        <v>260.45932833469851</v>
      </c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09">
        <v>4133750</v>
      </c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10"/>
      <c r="DN31" s="98">
        <v>8284299.5700000003</v>
      </c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8"/>
      <c r="ED31" s="98">
        <f>DB31-DN31</f>
        <v>-4150549.5700000003</v>
      </c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9">
        <f>ED31/DN31</f>
        <v>-0.50101394027690871</v>
      </c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1"/>
      <c r="FL31" s="117" t="s">
        <v>277</v>
      </c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17"/>
      <c r="GB31" s="117"/>
      <c r="GC31" s="117"/>
      <c r="GD31" s="117"/>
      <c r="GE31" s="118"/>
      <c r="GF31" s="12">
        <v>4133750</v>
      </c>
    </row>
    <row r="32" spans="1:188" ht="12.75" x14ac:dyDescent="0.2">
      <c r="A32" s="59">
        <v>2</v>
      </c>
      <c r="B32" s="59"/>
      <c r="C32" s="59"/>
      <c r="D32" s="59"/>
      <c r="E32" s="59"/>
      <c r="F32" s="58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58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8"/>
      <c r="BE32" s="56"/>
      <c r="BF32" s="56"/>
      <c r="BG32" s="56"/>
      <c r="BH32" s="56"/>
      <c r="BI32" s="56"/>
      <c r="BJ32" s="56"/>
      <c r="BK32" s="56"/>
      <c r="BL32" s="56"/>
      <c r="BM32" s="57"/>
      <c r="BN32" s="58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56"/>
      <c r="CB32" s="56"/>
      <c r="CC32" s="57"/>
      <c r="CD32" s="58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8"/>
      <c r="DN32" s="58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7"/>
      <c r="ED32" s="58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62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7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7"/>
    </row>
    <row r="33" spans="1:187" ht="12.75" x14ac:dyDescent="0.2">
      <c r="A33" s="59">
        <v>3</v>
      </c>
      <c r="B33" s="59"/>
      <c r="C33" s="59"/>
      <c r="D33" s="59"/>
      <c r="E33" s="59"/>
      <c r="F33" s="58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58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8"/>
      <c r="BE33" s="56"/>
      <c r="BF33" s="56"/>
      <c r="BG33" s="56"/>
      <c r="BH33" s="56"/>
      <c r="BI33" s="56"/>
      <c r="BJ33" s="56"/>
      <c r="BK33" s="56"/>
      <c r="BL33" s="56"/>
      <c r="BM33" s="57"/>
      <c r="BN33" s="58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56"/>
      <c r="CB33" s="56"/>
      <c r="CC33" s="57"/>
      <c r="CD33" s="58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8"/>
      <c r="DN33" s="58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7"/>
      <c r="ED33" s="58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62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7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7"/>
    </row>
    <row r="34" spans="1:187" ht="12.75" customHeight="1" x14ac:dyDescent="0.2">
      <c r="A34" s="58" t="s">
        <v>16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7"/>
      <c r="AR34" s="58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8"/>
      <c r="BE34" s="56"/>
      <c r="BF34" s="56"/>
      <c r="BG34" s="56"/>
      <c r="BH34" s="56"/>
      <c r="BI34" s="56"/>
      <c r="BJ34" s="56"/>
      <c r="BK34" s="56"/>
      <c r="BL34" s="56"/>
      <c r="BM34" s="57"/>
      <c r="BN34" s="58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56"/>
      <c r="CB34" s="56"/>
      <c r="CC34" s="57"/>
      <c r="CD34" s="58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8"/>
      <c r="DN34" s="58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7"/>
      <c r="ED34" s="58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62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7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7"/>
    </row>
    <row r="35" spans="1:187" ht="15.75" customHeight="1" x14ac:dyDescent="0.2">
      <c r="A35" s="85" t="s">
        <v>199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</row>
    <row r="36" spans="1:187" ht="12.75" x14ac:dyDescent="0.2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</row>
    <row r="37" spans="1:187" ht="14.25" customHeight="1" x14ac:dyDescent="0.2">
      <c r="A37" s="115" t="s">
        <v>212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59" t="s">
        <v>155</v>
      </c>
      <c r="B39" s="59"/>
      <c r="C39" s="59"/>
      <c r="D39" s="59"/>
      <c r="E39" s="59"/>
      <c r="F39" s="59" t="s">
        <v>45</v>
      </c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58" t="s">
        <v>219</v>
      </c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7"/>
      <c r="ES39" s="58" t="s">
        <v>158</v>
      </c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8"/>
    </row>
    <row r="40" spans="1:187" ht="12.75" x14ac:dyDescent="0.2">
      <c r="A40" s="59">
        <v>1</v>
      </c>
      <c r="B40" s="59"/>
      <c r="C40" s="59"/>
      <c r="D40" s="59"/>
      <c r="E40" s="59"/>
      <c r="F40" s="59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58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7"/>
      <c r="ES40" s="58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8"/>
    </row>
    <row r="41" spans="1:187" ht="12.75" x14ac:dyDescent="0.2">
      <c r="A41" s="59">
        <v>2</v>
      </c>
      <c r="B41" s="59"/>
      <c r="C41" s="59"/>
      <c r="D41" s="59"/>
      <c r="E41" s="59"/>
      <c r="F41" s="59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58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7"/>
      <c r="ES41" s="58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8"/>
    </row>
    <row r="42" spans="1:187" ht="11.25" customHeight="1" x14ac:dyDescent="0.2">
      <c r="A42" s="104" t="s">
        <v>16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6"/>
      <c r="ES42" s="58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8"/>
    </row>
    <row r="43" spans="1:187" ht="13.7" customHeight="1" x14ac:dyDescent="0.2">
      <c r="A43" s="107" t="s">
        <v>204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8"/>
      <c r="EZ43" s="108"/>
      <c r="FA43" s="108"/>
      <c r="FB43" s="108"/>
      <c r="FC43" s="108"/>
      <c r="FD43" s="108"/>
      <c r="FE43" s="108"/>
      <c r="FF43" s="108"/>
      <c r="FG43" s="108"/>
      <c r="FH43" s="108"/>
      <c r="FI43" s="108"/>
      <c r="FJ43" s="108"/>
      <c r="FK43" s="108"/>
      <c r="FL43" s="108"/>
      <c r="FM43" s="108"/>
      <c r="FN43" s="108"/>
      <c r="FO43" s="108"/>
      <c r="FP43" s="108"/>
      <c r="FQ43" s="108"/>
      <c r="FR43" s="108"/>
      <c r="FS43" s="108"/>
      <c r="FT43" s="108"/>
      <c r="FU43" s="108"/>
      <c r="FV43" s="108"/>
      <c r="FW43" s="108"/>
      <c r="FX43" s="108"/>
      <c r="FY43" s="108"/>
      <c r="FZ43" s="108"/>
      <c r="GA43" s="108"/>
      <c r="GB43" s="108"/>
      <c r="GC43" s="108"/>
      <c r="GD43" s="108"/>
      <c r="GE43" s="108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11" t="s">
        <v>205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11"/>
      <c r="FO45" s="111"/>
      <c r="FP45" s="111"/>
      <c r="FQ45" s="111"/>
      <c r="FR45" s="111"/>
      <c r="FS45" s="111"/>
      <c r="FT45" s="111"/>
      <c r="FU45" s="111"/>
      <c r="FV45" s="111"/>
      <c r="FW45" s="111"/>
      <c r="FX45" s="111"/>
      <c r="FY45" s="111"/>
      <c r="FZ45" s="111"/>
      <c r="GA45" s="111"/>
      <c r="GB45" s="111"/>
      <c r="GC45" s="111"/>
      <c r="GD45" s="111"/>
      <c r="GE45" s="111"/>
    </row>
    <row r="46" spans="1:187" ht="11.25" customHeight="1" x14ac:dyDescent="0.2">
      <c r="A46" s="94" t="s">
        <v>161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  <c r="FV46" s="94"/>
      <c r="FW46" s="94"/>
      <c r="FX46" s="94"/>
      <c r="FY46" s="94"/>
      <c r="FZ46" s="94"/>
      <c r="GA46" s="94"/>
      <c r="GB46" s="94"/>
      <c r="GC46" s="94"/>
      <c r="GD46" s="94"/>
      <c r="GE46" s="94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99" t="s">
        <v>155</v>
      </c>
      <c r="B48" s="99"/>
      <c r="C48" s="99"/>
      <c r="D48" s="99"/>
      <c r="E48" s="99"/>
      <c r="F48" s="91" t="s">
        <v>45</v>
      </c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3"/>
      <c r="ES48" s="91" t="s">
        <v>158</v>
      </c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2"/>
      <c r="FF48" s="92"/>
      <c r="FG48" s="92"/>
      <c r="FH48" s="92"/>
      <c r="FI48" s="92"/>
      <c r="FJ48" s="92"/>
      <c r="FK48" s="92"/>
      <c r="FL48" s="92"/>
      <c r="FM48" s="92"/>
      <c r="FN48" s="92"/>
      <c r="FO48" s="92"/>
      <c r="FP48" s="92"/>
      <c r="FQ48" s="92"/>
      <c r="FR48" s="92"/>
      <c r="FS48" s="92"/>
      <c r="FT48" s="92"/>
      <c r="FU48" s="92"/>
      <c r="FV48" s="92"/>
      <c r="FW48" s="92"/>
      <c r="FX48" s="92"/>
      <c r="FY48" s="92"/>
      <c r="FZ48" s="92"/>
      <c r="GA48" s="92"/>
      <c r="GB48" s="92"/>
      <c r="GC48" s="92"/>
      <c r="GD48" s="92"/>
      <c r="GE48" s="93"/>
    </row>
    <row r="49" spans="1:187" ht="16.5" hidden="1" customHeight="1" x14ac:dyDescent="0.2">
      <c r="A49" s="59">
        <v>1</v>
      </c>
      <c r="B49" s="59"/>
      <c r="C49" s="59"/>
      <c r="D49" s="59"/>
      <c r="E49" s="59"/>
      <c r="F49" s="104" t="s">
        <v>386</v>
      </c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5"/>
      <c r="DW49" s="58">
        <v>152</v>
      </c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7"/>
      <c r="ES49" s="98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8"/>
    </row>
    <row r="50" spans="1:187" ht="24.75" hidden="1" customHeight="1" x14ac:dyDescent="0.2">
      <c r="A50" s="59">
        <v>2</v>
      </c>
      <c r="B50" s="59"/>
      <c r="C50" s="59"/>
      <c r="D50" s="59"/>
      <c r="E50" s="59"/>
      <c r="F50" s="104" t="s">
        <v>387</v>
      </c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5"/>
      <c r="DW50" s="58">
        <v>152</v>
      </c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7"/>
      <c r="ES50" s="98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8"/>
    </row>
    <row r="51" spans="1:187" ht="28.5" customHeight="1" x14ac:dyDescent="0.2">
      <c r="A51" s="59">
        <v>1</v>
      </c>
      <c r="B51" s="59"/>
      <c r="C51" s="59"/>
      <c r="D51" s="59"/>
      <c r="E51" s="59"/>
      <c r="F51" s="104" t="s">
        <v>388</v>
      </c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5"/>
      <c r="DW51" s="58">
        <v>152</v>
      </c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7"/>
      <c r="ES51" s="98">
        <v>2500000</v>
      </c>
      <c r="ET51" s="109"/>
      <c r="EU51" s="109"/>
      <c r="EV51" s="109"/>
      <c r="EW51" s="109"/>
      <c r="EX51" s="109"/>
      <c r="EY51" s="109"/>
      <c r="EZ51" s="109"/>
      <c r="FA51" s="109"/>
      <c r="FB51" s="109"/>
      <c r="FC51" s="109"/>
      <c r="FD51" s="109"/>
      <c r="FE51" s="109"/>
      <c r="FF51" s="109"/>
      <c r="FG51" s="109"/>
      <c r="FH51" s="109"/>
      <c r="FI51" s="109"/>
      <c r="FJ51" s="109"/>
      <c r="FK51" s="109"/>
      <c r="FL51" s="109"/>
      <c r="FM51" s="109"/>
      <c r="FN51" s="109"/>
      <c r="FO51" s="109"/>
      <c r="FP51" s="109"/>
      <c r="FQ51" s="109"/>
      <c r="FR51" s="109"/>
      <c r="FS51" s="109"/>
      <c r="FT51" s="109"/>
      <c r="FU51" s="109"/>
      <c r="FV51" s="109"/>
      <c r="FW51" s="109"/>
      <c r="FX51" s="109"/>
      <c r="FY51" s="109"/>
      <c r="FZ51" s="109"/>
      <c r="GA51" s="109"/>
      <c r="GB51" s="109"/>
      <c r="GC51" s="109"/>
      <c r="GD51" s="109"/>
      <c r="GE51" s="110"/>
    </row>
    <row r="52" spans="1:187" ht="11.25" customHeight="1" x14ac:dyDescent="0.2">
      <c r="A52" s="101" t="s">
        <v>16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102"/>
      <c r="CO52" s="102"/>
      <c r="CP52" s="102"/>
      <c r="CQ52" s="102"/>
      <c r="CR52" s="102"/>
      <c r="CS52" s="102"/>
      <c r="CT52" s="102"/>
      <c r="CU52" s="102"/>
      <c r="CV52" s="102"/>
      <c r="CW52" s="102"/>
      <c r="CX52" s="102"/>
      <c r="CY52" s="102"/>
      <c r="CZ52" s="102"/>
      <c r="DA52" s="102"/>
      <c r="DB52" s="102"/>
      <c r="DC52" s="102"/>
      <c r="DD52" s="102"/>
      <c r="DE52" s="102"/>
      <c r="DF52" s="102"/>
      <c r="DG52" s="102"/>
      <c r="DH52" s="102"/>
      <c r="DI52" s="102"/>
      <c r="DJ52" s="102"/>
      <c r="DK52" s="102"/>
      <c r="DL52" s="102"/>
      <c r="DM52" s="102"/>
      <c r="DN52" s="102"/>
      <c r="DO52" s="102"/>
      <c r="DP52" s="102"/>
      <c r="DQ52" s="102"/>
      <c r="DR52" s="102"/>
      <c r="DS52" s="102"/>
      <c r="DT52" s="102"/>
      <c r="DU52" s="102"/>
      <c r="DV52" s="102"/>
      <c r="DW52" s="102"/>
      <c r="DX52" s="102"/>
      <c r="DY52" s="102"/>
      <c r="DZ52" s="102"/>
      <c r="EA52" s="102"/>
      <c r="EB52" s="102"/>
      <c r="EC52" s="102"/>
      <c r="ED52" s="102"/>
      <c r="EE52" s="102"/>
      <c r="EF52" s="102"/>
      <c r="EG52" s="102"/>
      <c r="EH52" s="102"/>
      <c r="EI52" s="102"/>
      <c r="EJ52" s="102"/>
      <c r="EK52" s="102"/>
      <c r="EL52" s="102"/>
      <c r="EM52" s="102"/>
      <c r="EN52" s="102"/>
      <c r="EO52" s="102"/>
      <c r="EP52" s="102"/>
      <c r="EQ52" s="102"/>
      <c r="ER52" s="103"/>
      <c r="ES52" s="100">
        <f>SUM(ES49:ES51)</f>
        <v>2500000</v>
      </c>
      <c r="ET52" s="92"/>
      <c r="EU52" s="92"/>
      <c r="EV52" s="92"/>
      <c r="EW52" s="92"/>
      <c r="EX52" s="92"/>
      <c r="EY52" s="92"/>
      <c r="EZ52" s="92"/>
      <c r="FA52" s="92"/>
      <c r="FB52" s="92"/>
      <c r="FC52" s="92"/>
      <c r="FD52" s="92"/>
      <c r="FE52" s="92"/>
      <c r="FF52" s="92"/>
      <c r="FG52" s="92"/>
      <c r="FH52" s="92"/>
      <c r="FI52" s="92"/>
      <c r="FJ52" s="92"/>
      <c r="FK52" s="92"/>
      <c r="FL52" s="92"/>
      <c r="FM52" s="92"/>
      <c r="FN52" s="92"/>
      <c r="FO52" s="92"/>
      <c r="FP52" s="92"/>
      <c r="FQ52" s="92"/>
      <c r="FR52" s="92"/>
      <c r="FS52" s="92"/>
      <c r="FT52" s="92"/>
      <c r="FU52" s="92"/>
      <c r="FV52" s="92"/>
      <c r="FW52" s="92"/>
      <c r="FX52" s="92"/>
      <c r="FY52" s="92"/>
      <c r="FZ52" s="92"/>
      <c r="GA52" s="92"/>
      <c r="GB52" s="92"/>
      <c r="GC52" s="92"/>
      <c r="GD52" s="92"/>
      <c r="GE52" s="93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94" t="s">
        <v>162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94"/>
      <c r="EZ54" s="94"/>
      <c r="FA54" s="94"/>
      <c r="FB54" s="94"/>
      <c r="FC54" s="94"/>
      <c r="FD54" s="94"/>
      <c r="FE54" s="94"/>
      <c r="FF54" s="94"/>
      <c r="FG54" s="94"/>
      <c r="FH54" s="94"/>
      <c r="FI54" s="94"/>
      <c r="FJ54" s="94"/>
      <c r="FK54" s="94"/>
      <c r="FL54" s="94"/>
      <c r="FM54" s="94"/>
      <c r="FN54" s="94"/>
      <c r="FO54" s="94"/>
      <c r="FP54" s="94"/>
      <c r="FQ54" s="94"/>
      <c r="FR54" s="94"/>
      <c r="FS54" s="94"/>
      <c r="FT54" s="94"/>
      <c r="FU54" s="94"/>
      <c r="FV54" s="94"/>
      <c r="FW54" s="94"/>
      <c r="FX54" s="94"/>
      <c r="FY54" s="94"/>
      <c r="FZ54" s="94"/>
      <c r="GA54" s="94"/>
      <c r="GB54" s="94"/>
      <c r="GC54" s="94"/>
      <c r="GD54" s="94"/>
      <c r="GE54" s="94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99" t="s">
        <v>155</v>
      </c>
      <c r="B56" s="99"/>
      <c r="C56" s="99"/>
      <c r="D56" s="99"/>
      <c r="E56" s="99"/>
      <c r="F56" s="91" t="s">
        <v>45</v>
      </c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3"/>
      <c r="ES56" s="91" t="s">
        <v>158</v>
      </c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  <c r="FJ56" s="92"/>
      <c r="FK56" s="92"/>
      <c r="FL56" s="92"/>
      <c r="FM56" s="92"/>
      <c r="FN56" s="92"/>
      <c r="FO56" s="92"/>
      <c r="FP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92"/>
      <c r="GB56" s="92"/>
      <c r="GC56" s="92"/>
      <c r="GD56" s="92"/>
      <c r="GE56" s="93"/>
    </row>
    <row r="57" spans="1:187" x14ac:dyDescent="0.2">
      <c r="A57" s="99">
        <v>1</v>
      </c>
      <c r="B57" s="99"/>
      <c r="C57" s="99"/>
      <c r="D57" s="99"/>
      <c r="E57" s="99"/>
      <c r="F57" s="91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3"/>
      <c r="ES57" s="91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3"/>
    </row>
    <row r="58" spans="1:187" x14ac:dyDescent="0.2">
      <c r="A58" s="99">
        <v>2</v>
      </c>
      <c r="B58" s="99"/>
      <c r="C58" s="99"/>
      <c r="D58" s="99"/>
      <c r="E58" s="99"/>
      <c r="F58" s="91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92"/>
      <c r="EP58" s="92"/>
      <c r="EQ58" s="92"/>
      <c r="ER58" s="93"/>
      <c r="ES58" s="91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  <c r="FI58" s="92"/>
      <c r="FJ58" s="92"/>
      <c r="FK58" s="92"/>
      <c r="FL58" s="92"/>
      <c r="FM58" s="92"/>
      <c r="FN58" s="92"/>
      <c r="FO58" s="92"/>
      <c r="FP58" s="92"/>
      <c r="FQ58" s="92"/>
      <c r="FR58" s="92"/>
      <c r="FS58" s="92"/>
      <c r="FT58" s="92"/>
      <c r="FU58" s="92"/>
      <c r="FV58" s="92"/>
      <c r="FW58" s="92"/>
      <c r="FX58" s="92"/>
      <c r="FY58" s="92"/>
      <c r="FZ58" s="92"/>
      <c r="GA58" s="92"/>
      <c r="GB58" s="92"/>
      <c r="GC58" s="92"/>
      <c r="GD58" s="92"/>
      <c r="GE58" s="93"/>
    </row>
    <row r="59" spans="1:187" ht="11.25" customHeight="1" x14ac:dyDescent="0.2">
      <c r="A59" s="95" t="s">
        <v>16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7"/>
      <c r="ES59" s="91"/>
      <c r="ET59" s="92"/>
      <c r="EU59" s="92"/>
      <c r="EV59" s="92"/>
      <c r="EW59" s="92"/>
      <c r="EX59" s="92"/>
      <c r="EY59" s="92"/>
      <c r="EZ59" s="92"/>
      <c r="FA59" s="92"/>
      <c r="FB59" s="92"/>
      <c r="FC59" s="92"/>
      <c r="FD59" s="92"/>
      <c r="FE59" s="92"/>
      <c r="FF59" s="92"/>
      <c r="FG59" s="92"/>
      <c r="FH59" s="92"/>
      <c r="FI59" s="92"/>
      <c r="FJ59" s="92"/>
      <c r="FK59" s="92"/>
      <c r="FL59" s="92"/>
      <c r="FM59" s="92"/>
      <c r="FN59" s="92"/>
      <c r="FO59" s="92"/>
      <c r="FP59" s="92"/>
      <c r="FQ59" s="92"/>
      <c r="FR59" s="92"/>
      <c r="FS59" s="92"/>
      <c r="FT59" s="92"/>
      <c r="FU59" s="92"/>
      <c r="FV59" s="92"/>
      <c r="FW59" s="92"/>
      <c r="FX59" s="92"/>
      <c r="FY59" s="92"/>
      <c r="FZ59" s="92"/>
      <c r="GA59" s="92"/>
      <c r="GB59" s="92"/>
      <c r="GC59" s="92"/>
      <c r="GD59" s="92"/>
      <c r="GE59" s="93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94" t="s">
        <v>163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94"/>
      <c r="DV61" s="94"/>
      <c r="DW61" s="94"/>
      <c r="DX61" s="94"/>
      <c r="DY61" s="94"/>
      <c r="DZ61" s="94"/>
      <c r="EA61" s="94"/>
      <c r="EB61" s="94"/>
      <c r="EC61" s="94"/>
      <c r="ED61" s="94"/>
      <c r="EE61" s="94"/>
      <c r="EF61" s="94"/>
      <c r="EG61" s="94"/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/>
      <c r="EU61" s="94"/>
      <c r="EV61" s="94"/>
      <c r="EW61" s="94"/>
      <c r="EX61" s="94"/>
      <c r="EY61" s="94"/>
      <c r="EZ61" s="94"/>
      <c r="FA61" s="94"/>
      <c r="FB61" s="94"/>
      <c r="FC61" s="94"/>
      <c r="FD61" s="94"/>
      <c r="FE61" s="94"/>
      <c r="FF61" s="94"/>
      <c r="FG61" s="94"/>
      <c r="FH61" s="94"/>
      <c r="FI61" s="94"/>
      <c r="FJ61" s="94"/>
      <c r="FK61" s="94"/>
      <c r="FL61" s="94"/>
      <c r="FM61" s="94"/>
      <c r="FN61" s="94"/>
      <c r="FO61" s="94"/>
      <c r="FP61" s="94"/>
      <c r="FQ61" s="94"/>
      <c r="FR61" s="94"/>
      <c r="FS61" s="94"/>
      <c r="FT61" s="94"/>
      <c r="FU61" s="94"/>
      <c r="FV61" s="94"/>
      <c r="FW61" s="94"/>
      <c r="FX61" s="94"/>
      <c r="FY61" s="94"/>
      <c r="FZ61" s="94"/>
      <c r="GA61" s="94"/>
      <c r="GB61" s="94"/>
      <c r="GC61" s="94"/>
      <c r="GD61" s="94"/>
      <c r="GE61" s="94"/>
    </row>
    <row r="62" spans="1:187" ht="4.7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99" t="s">
        <v>155</v>
      </c>
      <c r="B63" s="99"/>
      <c r="C63" s="99"/>
      <c r="D63" s="99"/>
      <c r="E63" s="99"/>
      <c r="F63" s="91" t="s">
        <v>45</v>
      </c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3"/>
      <c r="ES63" s="91" t="s">
        <v>158</v>
      </c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  <c r="FI63" s="92"/>
      <c r="FJ63" s="92"/>
      <c r="FK63" s="92"/>
      <c r="FL63" s="92"/>
      <c r="FM63" s="92"/>
      <c r="FN63" s="92"/>
      <c r="FO63" s="92"/>
      <c r="FP63" s="92"/>
      <c r="FQ63" s="92"/>
      <c r="FR63" s="92"/>
      <c r="FS63" s="92"/>
      <c r="FT63" s="92"/>
      <c r="FU63" s="92"/>
      <c r="FV63" s="92"/>
      <c r="FW63" s="92"/>
      <c r="FX63" s="92"/>
      <c r="FY63" s="92"/>
      <c r="FZ63" s="92"/>
      <c r="GA63" s="92"/>
      <c r="GB63" s="92"/>
      <c r="GC63" s="92"/>
      <c r="GD63" s="92"/>
      <c r="GE63" s="93"/>
    </row>
    <row r="64" spans="1:187" x14ac:dyDescent="0.2">
      <c r="A64" s="99">
        <v>1</v>
      </c>
      <c r="B64" s="99"/>
      <c r="C64" s="99"/>
      <c r="D64" s="99"/>
      <c r="E64" s="99"/>
      <c r="F64" s="91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3"/>
      <c r="ES64" s="91"/>
      <c r="ET64" s="92"/>
      <c r="EU64" s="92"/>
      <c r="EV64" s="92"/>
      <c r="EW64" s="92"/>
      <c r="EX64" s="92"/>
      <c r="EY64" s="92"/>
      <c r="EZ64" s="92"/>
      <c r="FA64" s="92"/>
      <c r="FB64" s="92"/>
      <c r="FC64" s="92"/>
      <c r="FD64" s="92"/>
      <c r="FE64" s="92"/>
      <c r="FF64" s="92"/>
      <c r="FG64" s="92"/>
      <c r="FH64" s="92"/>
      <c r="FI64" s="92"/>
      <c r="FJ64" s="92"/>
      <c r="FK64" s="92"/>
      <c r="FL64" s="92"/>
      <c r="FM64" s="92"/>
      <c r="FN64" s="92"/>
      <c r="FO64" s="92"/>
      <c r="FP64" s="92"/>
      <c r="FQ64" s="92"/>
      <c r="FR64" s="92"/>
      <c r="FS64" s="92"/>
      <c r="FT64" s="92"/>
      <c r="FU64" s="92"/>
      <c r="FV64" s="92"/>
      <c r="FW64" s="92"/>
      <c r="FX64" s="92"/>
      <c r="FY64" s="92"/>
      <c r="FZ64" s="92"/>
      <c r="GA64" s="92"/>
      <c r="GB64" s="92"/>
      <c r="GC64" s="92"/>
      <c r="GD64" s="92"/>
      <c r="GE64" s="93"/>
    </row>
    <row r="65" spans="1:187" x14ac:dyDescent="0.2">
      <c r="A65" s="99">
        <v>2</v>
      </c>
      <c r="B65" s="99"/>
      <c r="C65" s="99"/>
      <c r="D65" s="99"/>
      <c r="E65" s="99"/>
      <c r="F65" s="91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3"/>
      <c r="ES65" s="91"/>
      <c r="ET65" s="92"/>
      <c r="EU65" s="92"/>
      <c r="EV65" s="92"/>
      <c r="EW65" s="92"/>
      <c r="EX65" s="92"/>
      <c r="EY65" s="92"/>
      <c r="EZ65" s="92"/>
      <c r="FA65" s="92"/>
      <c r="FB65" s="92"/>
      <c r="FC65" s="92"/>
      <c r="FD65" s="92"/>
      <c r="FE65" s="92"/>
      <c r="FF65" s="92"/>
      <c r="FG65" s="92"/>
      <c r="FH65" s="92"/>
      <c r="FI65" s="92"/>
      <c r="FJ65" s="92"/>
      <c r="FK65" s="92"/>
      <c r="FL65" s="92"/>
      <c r="FM65" s="92"/>
      <c r="FN65" s="92"/>
      <c r="FO65" s="92"/>
      <c r="FP65" s="92"/>
      <c r="FQ65" s="92"/>
      <c r="FR65" s="92"/>
      <c r="FS65" s="92"/>
      <c r="FT65" s="92"/>
      <c r="FU65" s="92"/>
      <c r="FV65" s="92"/>
      <c r="FW65" s="92"/>
      <c r="FX65" s="92"/>
      <c r="FY65" s="92"/>
      <c r="FZ65" s="92"/>
      <c r="GA65" s="92"/>
      <c r="GB65" s="92"/>
      <c r="GC65" s="92"/>
      <c r="GD65" s="92"/>
      <c r="GE65" s="93"/>
    </row>
    <row r="66" spans="1:187" ht="11.25" customHeight="1" x14ac:dyDescent="0.2">
      <c r="A66" s="95" t="s">
        <v>16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7"/>
      <c r="ES66" s="91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  <c r="FJ66" s="92"/>
      <c r="FK66" s="92"/>
      <c r="FL66" s="92"/>
      <c r="FM66" s="92"/>
      <c r="FN66" s="92"/>
      <c r="FO66" s="92"/>
      <c r="FP66" s="92"/>
      <c r="FQ66" s="92"/>
      <c r="FR66" s="92"/>
      <c r="FS66" s="92"/>
      <c r="FT66" s="92"/>
      <c r="FU66" s="92"/>
      <c r="FV66" s="92"/>
      <c r="FW66" s="92"/>
      <c r="FX66" s="92"/>
      <c r="FY66" s="92"/>
      <c r="FZ66" s="92"/>
      <c r="GA66" s="92"/>
      <c r="GB66" s="92"/>
      <c r="GC66" s="92"/>
      <c r="GD66" s="92"/>
      <c r="GE66" s="93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94" t="s">
        <v>164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94"/>
      <c r="DV68" s="94"/>
      <c r="DW68" s="94"/>
      <c r="DX68" s="94"/>
      <c r="DY68" s="94"/>
      <c r="DZ68" s="94"/>
      <c r="EA68" s="94"/>
      <c r="EB68" s="94"/>
      <c r="EC68" s="94"/>
      <c r="ED68" s="94"/>
      <c r="EE68" s="94"/>
      <c r="EF68" s="94"/>
      <c r="EG68" s="94"/>
      <c r="EH68" s="94"/>
      <c r="EI68" s="94"/>
      <c r="EJ68" s="94"/>
      <c r="EK68" s="94"/>
      <c r="EL68" s="94"/>
      <c r="EM68" s="94"/>
      <c r="EN68" s="94"/>
      <c r="EO68" s="94"/>
      <c r="EP68" s="94"/>
      <c r="EQ68" s="94"/>
      <c r="ER68" s="94"/>
      <c r="ES68" s="94"/>
      <c r="ET68" s="94"/>
      <c r="EU68" s="94"/>
      <c r="EV68" s="94"/>
      <c r="EW68" s="94"/>
      <c r="EX68" s="94"/>
      <c r="EY68" s="94"/>
      <c r="EZ68" s="94"/>
      <c r="FA68" s="94"/>
      <c r="FB68" s="94"/>
      <c r="FC68" s="94"/>
      <c r="FD68" s="94"/>
      <c r="FE68" s="94"/>
      <c r="FF68" s="94"/>
      <c r="FG68" s="94"/>
      <c r="FH68" s="94"/>
      <c r="FI68" s="94"/>
      <c r="FJ68" s="94"/>
      <c r="FK68" s="94"/>
      <c r="FL68" s="94"/>
      <c r="FM68" s="94"/>
      <c r="FN68" s="94"/>
      <c r="FO68" s="94"/>
      <c r="FP68" s="94"/>
      <c r="FQ68" s="94"/>
      <c r="FR68" s="94"/>
      <c r="FS68" s="94"/>
      <c r="FT68" s="94"/>
      <c r="FU68" s="94"/>
      <c r="FV68" s="94"/>
      <c r="FW68" s="94"/>
      <c r="FX68" s="94"/>
      <c r="FY68" s="94"/>
      <c r="FZ68" s="94"/>
      <c r="GA68" s="94"/>
      <c r="GB68" s="94"/>
      <c r="GC68" s="94"/>
      <c r="GD68" s="94"/>
      <c r="GE68" s="94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7" customHeight="1" x14ac:dyDescent="0.2">
      <c r="A70" s="99" t="s">
        <v>155</v>
      </c>
      <c r="B70" s="99"/>
      <c r="C70" s="99"/>
      <c r="D70" s="99"/>
      <c r="E70" s="99"/>
      <c r="F70" s="91" t="s">
        <v>45</v>
      </c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3"/>
      <c r="ES70" s="91" t="s">
        <v>158</v>
      </c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  <c r="FI70" s="92"/>
      <c r="FJ70" s="92"/>
      <c r="FK70" s="92"/>
      <c r="FL70" s="92"/>
      <c r="FM70" s="92"/>
      <c r="FN70" s="92"/>
      <c r="FO70" s="92"/>
      <c r="FP70" s="92"/>
      <c r="FQ70" s="92"/>
      <c r="FR70" s="92"/>
      <c r="FS70" s="92"/>
      <c r="FT70" s="92"/>
      <c r="FU70" s="92"/>
      <c r="FV70" s="92"/>
      <c r="FW70" s="92"/>
      <c r="FX70" s="92"/>
      <c r="FY70" s="92"/>
      <c r="FZ70" s="92"/>
      <c r="GA70" s="92"/>
      <c r="GB70" s="92"/>
      <c r="GC70" s="92"/>
      <c r="GD70" s="92"/>
      <c r="GE70" s="93"/>
    </row>
    <row r="71" spans="1:187" x14ac:dyDescent="0.2">
      <c r="A71" s="99">
        <v>1</v>
      </c>
      <c r="B71" s="99"/>
      <c r="C71" s="99"/>
      <c r="D71" s="99"/>
      <c r="E71" s="99"/>
      <c r="F71" s="91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  <c r="CB71" s="92"/>
      <c r="CC71" s="92"/>
      <c r="CD71" s="92"/>
      <c r="CE71" s="92"/>
      <c r="CF71" s="92"/>
      <c r="CG71" s="92"/>
      <c r="CH71" s="92"/>
      <c r="CI71" s="92"/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2"/>
      <c r="DT71" s="92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2"/>
      <c r="EH71" s="92"/>
      <c r="EI71" s="92"/>
      <c r="EJ71" s="92"/>
      <c r="EK71" s="92"/>
      <c r="EL71" s="92"/>
      <c r="EM71" s="92"/>
      <c r="EN71" s="92"/>
      <c r="EO71" s="92"/>
      <c r="EP71" s="92"/>
      <c r="EQ71" s="92"/>
      <c r="ER71" s="93"/>
      <c r="ES71" s="91"/>
      <c r="ET71" s="92"/>
      <c r="EU71" s="92"/>
      <c r="EV71" s="92"/>
      <c r="EW71" s="92"/>
      <c r="EX71" s="92"/>
      <c r="EY71" s="92"/>
      <c r="EZ71" s="92"/>
      <c r="FA71" s="92"/>
      <c r="FB71" s="92"/>
      <c r="FC71" s="92"/>
      <c r="FD71" s="92"/>
      <c r="FE71" s="92"/>
      <c r="FF71" s="92"/>
      <c r="FG71" s="92"/>
      <c r="FH71" s="92"/>
      <c r="FI71" s="92"/>
      <c r="FJ71" s="92"/>
      <c r="FK71" s="92"/>
      <c r="FL71" s="92"/>
      <c r="FM71" s="92"/>
      <c r="FN71" s="92"/>
      <c r="FO71" s="92"/>
      <c r="FP71" s="92"/>
      <c r="FQ71" s="92"/>
      <c r="FR71" s="92"/>
      <c r="FS71" s="92"/>
      <c r="FT71" s="92"/>
      <c r="FU71" s="92"/>
      <c r="FV71" s="92"/>
      <c r="FW71" s="92"/>
      <c r="FX71" s="92"/>
      <c r="FY71" s="92"/>
      <c r="FZ71" s="92"/>
      <c r="GA71" s="92"/>
      <c r="GB71" s="92"/>
      <c r="GC71" s="92"/>
      <c r="GD71" s="92"/>
      <c r="GE71" s="93"/>
    </row>
    <row r="72" spans="1:187" x14ac:dyDescent="0.2">
      <c r="A72" s="99">
        <v>2</v>
      </c>
      <c r="B72" s="99"/>
      <c r="C72" s="99"/>
      <c r="D72" s="99"/>
      <c r="E72" s="99"/>
      <c r="F72" s="91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3"/>
      <c r="ES72" s="91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  <c r="FI72" s="92"/>
      <c r="FJ72" s="92"/>
      <c r="FK72" s="92"/>
      <c r="FL72" s="92"/>
      <c r="FM72" s="92"/>
      <c r="FN72" s="92"/>
      <c r="FO72" s="92"/>
      <c r="FP72" s="92"/>
      <c r="FQ72" s="92"/>
      <c r="FR72" s="92"/>
      <c r="FS72" s="92"/>
      <c r="FT72" s="92"/>
      <c r="FU72" s="92"/>
      <c r="FV72" s="92"/>
      <c r="FW72" s="92"/>
      <c r="FX72" s="92"/>
      <c r="FY72" s="92"/>
      <c r="FZ72" s="92"/>
      <c r="GA72" s="92"/>
      <c r="GB72" s="92"/>
      <c r="GC72" s="92"/>
      <c r="GD72" s="92"/>
      <c r="GE72" s="93"/>
    </row>
    <row r="73" spans="1:187" ht="11.25" customHeight="1" x14ac:dyDescent="0.2">
      <c r="A73" s="95" t="s">
        <v>16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7"/>
      <c r="ES73" s="91"/>
      <c r="ET73" s="92"/>
      <c r="EU73" s="92"/>
      <c r="EV73" s="92"/>
      <c r="EW73" s="92"/>
      <c r="EX73" s="92"/>
      <c r="EY73" s="92"/>
      <c r="EZ73" s="92"/>
      <c r="FA73" s="92"/>
      <c r="FB73" s="92"/>
      <c r="FC73" s="92"/>
      <c r="FD73" s="92"/>
      <c r="FE73" s="92"/>
      <c r="FF73" s="92"/>
      <c r="FG73" s="92"/>
      <c r="FH73" s="92"/>
      <c r="FI73" s="92"/>
      <c r="FJ73" s="92"/>
      <c r="FK73" s="92"/>
      <c r="FL73" s="92"/>
      <c r="FM73" s="92"/>
      <c r="FN73" s="92"/>
      <c r="FO73" s="92"/>
      <c r="FP73" s="92"/>
      <c r="FQ73" s="92"/>
      <c r="FR73" s="92"/>
      <c r="FS73" s="92"/>
      <c r="FT73" s="92"/>
      <c r="FU73" s="92"/>
      <c r="FV73" s="92"/>
      <c r="FW73" s="92"/>
      <c r="FX73" s="92"/>
      <c r="FY73" s="92"/>
      <c r="FZ73" s="92"/>
      <c r="GA73" s="92"/>
      <c r="GB73" s="92"/>
      <c r="GC73" s="92"/>
      <c r="GD73" s="92"/>
      <c r="GE73" s="93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128" t="s">
        <v>207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8"/>
      <c r="BZ75" s="128"/>
      <c r="CA75" s="128"/>
      <c r="CB75" s="128"/>
      <c r="CC75" s="128"/>
      <c r="CD75" s="128"/>
      <c r="CE75" s="128"/>
      <c r="CF75" s="128"/>
      <c r="CG75" s="128"/>
      <c r="CH75" s="128"/>
      <c r="CI75" s="128"/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8"/>
      <c r="CV75" s="128"/>
      <c r="CW75" s="128"/>
      <c r="CX75" s="128"/>
      <c r="CY75" s="128"/>
      <c r="CZ75" s="128"/>
      <c r="DA75" s="128"/>
      <c r="DB75" s="128"/>
      <c r="DC75" s="128"/>
      <c r="DD75" s="128"/>
      <c r="DE75" s="128"/>
      <c r="DF75" s="128"/>
      <c r="DG75" s="128"/>
      <c r="DH75" s="128"/>
      <c r="DI75" s="128"/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8"/>
      <c r="DW75" s="128"/>
      <c r="DX75" s="128"/>
      <c r="DY75" s="128"/>
      <c r="DZ75" s="128"/>
      <c r="EA75" s="128"/>
      <c r="EB75" s="128"/>
      <c r="EC75" s="128"/>
      <c r="ED75" s="128"/>
      <c r="EE75" s="128"/>
      <c r="EF75" s="128"/>
      <c r="EG75" s="128"/>
      <c r="EH75" s="128"/>
      <c r="EI75" s="128"/>
      <c r="EJ75" s="128"/>
      <c r="EK75" s="128"/>
      <c r="EL75" s="128"/>
      <c r="EM75" s="128"/>
      <c r="EN75" s="128"/>
      <c r="EO75" s="128"/>
      <c r="EP75" s="128"/>
      <c r="EQ75" s="128"/>
      <c r="ER75" s="128"/>
      <c r="ES75" s="128"/>
      <c r="ET75" s="128"/>
      <c r="EU75" s="128"/>
      <c r="EV75" s="128"/>
      <c r="EW75" s="128"/>
      <c r="EX75" s="128"/>
      <c r="EY75" s="128"/>
      <c r="EZ75" s="128"/>
      <c r="FA75" s="128"/>
      <c r="FB75" s="128"/>
      <c r="FC75" s="128"/>
      <c r="FD75" s="128"/>
      <c r="FE75" s="128"/>
      <c r="FF75" s="128"/>
      <c r="FG75" s="128"/>
      <c r="FH75" s="128"/>
      <c r="FI75" s="128"/>
      <c r="FJ75" s="128"/>
      <c r="FK75" s="128"/>
      <c r="FL75" s="128"/>
      <c r="FM75" s="128"/>
      <c r="FN75" s="128"/>
      <c r="FO75" s="128"/>
      <c r="FP75" s="128"/>
      <c r="FQ75" s="128"/>
      <c r="FR75" s="128"/>
      <c r="FS75" s="128"/>
      <c r="FT75" s="128"/>
      <c r="FU75" s="128"/>
      <c r="FV75" s="128"/>
      <c r="FW75" s="128"/>
      <c r="FX75" s="128"/>
      <c r="FY75" s="128"/>
      <c r="FZ75" s="128"/>
      <c r="GA75" s="128"/>
      <c r="GB75" s="128"/>
      <c r="GC75" s="128"/>
      <c r="GD75" s="128"/>
      <c r="GE75" s="128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59" t="s">
        <v>155</v>
      </c>
      <c r="B77" s="59"/>
      <c r="C77" s="59"/>
      <c r="D77" s="59"/>
      <c r="E77" s="59"/>
      <c r="F77" s="59" t="s">
        <v>45</v>
      </c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58" t="s">
        <v>219</v>
      </c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7"/>
      <c r="ES77" s="58" t="s">
        <v>158</v>
      </c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8"/>
    </row>
    <row r="78" spans="1:187" ht="12.75" x14ac:dyDescent="0.2">
      <c r="A78" s="59">
        <v>1</v>
      </c>
      <c r="B78" s="59"/>
      <c r="C78" s="59"/>
      <c r="D78" s="59"/>
      <c r="E78" s="59"/>
      <c r="F78" s="10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5"/>
      <c r="DW78" s="58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7"/>
      <c r="ES78" s="98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8"/>
    </row>
    <row r="79" spans="1:187" ht="26.25" customHeight="1" x14ac:dyDescent="0.2">
      <c r="A79" s="59">
        <v>2</v>
      </c>
      <c r="B79" s="59"/>
      <c r="C79" s="59"/>
      <c r="D79" s="59"/>
      <c r="E79" s="59"/>
      <c r="F79" s="10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5"/>
      <c r="DW79" s="58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7"/>
      <c r="ES79" s="98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8"/>
    </row>
    <row r="80" spans="1:187" ht="25.5" customHeight="1" x14ac:dyDescent="0.2">
      <c r="A80" s="59">
        <v>3</v>
      </c>
      <c r="B80" s="59"/>
      <c r="C80" s="59"/>
      <c r="D80" s="59"/>
      <c r="E80" s="59"/>
      <c r="F80" s="10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5"/>
      <c r="DW80" s="58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7"/>
      <c r="ES80" s="98"/>
      <c r="ET80" s="109"/>
      <c r="EU80" s="109"/>
      <c r="EV80" s="109"/>
      <c r="EW80" s="109"/>
      <c r="EX80" s="109"/>
      <c r="EY80" s="109"/>
      <c r="EZ80" s="109"/>
      <c r="FA80" s="109"/>
      <c r="FB80" s="109"/>
      <c r="FC80" s="109"/>
      <c r="FD80" s="109"/>
      <c r="FE80" s="109"/>
      <c r="FF80" s="109"/>
      <c r="FG80" s="109"/>
      <c r="FH80" s="109"/>
      <c r="FI80" s="109"/>
      <c r="FJ80" s="109"/>
      <c r="FK80" s="109"/>
      <c r="FL80" s="109"/>
      <c r="FM80" s="109"/>
      <c r="FN80" s="109"/>
      <c r="FO80" s="109"/>
      <c r="FP80" s="109"/>
      <c r="FQ80" s="109"/>
      <c r="FR80" s="109"/>
      <c r="FS80" s="109"/>
      <c r="FT80" s="109"/>
      <c r="FU80" s="109"/>
      <c r="FV80" s="109"/>
      <c r="FW80" s="109"/>
      <c r="FX80" s="109"/>
      <c r="FY80" s="109"/>
      <c r="FZ80" s="109"/>
      <c r="GA80" s="109"/>
      <c r="GB80" s="109"/>
      <c r="GC80" s="109"/>
      <c r="GD80" s="109"/>
      <c r="GE80" s="110"/>
    </row>
    <row r="81" spans="1:195" ht="11.25" customHeight="1" x14ac:dyDescent="0.2">
      <c r="A81" s="58" t="s">
        <v>16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8"/>
      <c r="ES81" s="98">
        <f>SUM(ES78:ES80)</f>
        <v>0</v>
      </c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63"/>
      <c r="FM81" s="63"/>
      <c r="FN81" s="63"/>
      <c r="FO81" s="63"/>
      <c r="FP81" s="63"/>
      <c r="FQ81" s="63"/>
      <c r="FR81" s="63"/>
      <c r="FS81" s="63"/>
      <c r="FT81" s="63"/>
      <c r="FU81" s="63"/>
      <c r="FV81" s="63"/>
      <c r="FW81" s="63"/>
      <c r="FX81" s="63"/>
      <c r="FY81" s="63"/>
      <c r="FZ81" s="63"/>
      <c r="GA81" s="63"/>
      <c r="GB81" s="63"/>
      <c r="GC81" s="63"/>
      <c r="GD81" s="63"/>
      <c r="GE81" s="68"/>
    </row>
    <row r="82" spans="1:195" ht="16.5" customHeight="1" x14ac:dyDescent="0.2">
      <c r="A82" s="107" t="s">
        <v>206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108"/>
      <c r="FG82" s="108"/>
      <c r="FH82" s="108"/>
      <c r="FI82" s="108"/>
      <c r="FJ82" s="108"/>
      <c r="FK82" s="108"/>
      <c r="FL82" s="108"/>
      <c r="FM82" s="108"/>
      <c r="FN82" s="108"/>
      <c r="FO82" s="108"/>
      <c r="FP82" s="108"/>
      <c r="FQ82" s="108"/>
      <c r="FR82" s="108"/>
      <c r="FS82" s="108"/>
      <c r="FT82" s="108"/>
      <c r="FU82" s="108"/>
      <c r="FV82" s="108"/>
      <c r="FW82" s="108"/>
      <c r="FX82" s="108"/>
      <c r="FY82" s="108"/>
      <c r="FZ82" s="108"/>
      <c r="GA82" s="108"/>
      <c r="GB82" s="108"/>
      <c r="GC82" s="108"/>
      <c r="GD82" s="108"/>
      <c r="GE82" s="108"/>
    </row>
    <row r="84" spans="1:195" ht="12" x14ac:dyDescent="0.2">
      <c r="A84" s="115" t="s">
        <v>209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115"/>
      <c r="CE84" s="115"/>
      <c r="CF84" s="11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115"/>
      <c r="CR84" s="115"/>
      <c r="CS84" s="115"/>
      <c r="CT84" s="115"/>
      <c r="CU84" s="115"/>
      <c r="CV84" s="115"/>
      <c r="CW84" s="115"/>
      <c r="CX84" s="115"/>
      <c r="CY84" s="115"/>
      <c r="CZ84" s="115"/>
      <c r="DA84" s="115"/>
      <c r="DB84" s="115"/>
      <c r="DC84" s="115"/>
      <c r="DD84" s="115"/>
      <c r="DE84" s="115"/>
      <c r="DF84" s="115"/>
      <c r="DG84" s="115"/>
      <c r="DH84" s="115"/>
      <c r="DI84" s="115"/>
      <c r="DJ84" s="115"/>
      <c r="DK84" s="115"/>
      <c r="DL84" s="115"/>
      <c r="DM84" s="115"/>
      <c r="DN84" s="115"/>
      <c r="DO84" s="115"/>
      <c r="DP84" s="115"/>
      <c r="DQ84" s="115"/>
      <c r="DR84" s="115"/>
      <c r="DS84" s="115"/>
      <c r="DT84" s="115"/>
      <c r="DU84" s="115"/>
      <c r="DV84" s="115"/>
      <c r="DW84" s="115"/>
      <c r="DX84" s="115"/>
      <c r="DY84" s="115"/>
      <c r="DZ84" s="115"/>
      <c r="EA84" s="115"/>
      <c r="EB84" s="115"/>
      <c r="EC84" s="115"/>
      <c r="ED84" s="115"/>
      <c r="EE84" s="115"/>
      <c r="EF84" s="115"/>
      <c r="EG84" s="115"/>
      <c r="EH84" s="115"/>
      <c r="EI84" s="115"/>
      <c r="EJ84" s="115"/>
      <c r="EK84" s="115"/>
      <c r="EL84" s="115"/>
      <c r="EM84" s="115"/>
      <c r="EN84" s="115"/>
      <c r="EO84" s="115"/>
      <c r="EP84" s="115"/>
      <c r="EQ84" s="115"/>
      <c r="ER84" s="115"/>
      <c r="ES84" s="115"/>
      <c r="ET84" s="115"/>
      <c r="EU84" s="115"/>
      <c r="EV84" s="115"/>
      <c r="EW84" s="115"/>
      <c r="EX84" s="115"/>
      <c r="EY84" s="115"/>
      <c r="EZ84" s="115"/>
      <c r="FA84" s="115"/>
      <c r="FB84" s="115"/>
      <c r="FC84" s="115"/>
      <c r="FD84" s="115"/>
      <c r="FE84" s="115"/>
      <c r="FF84" s="115"/>
      <c r="FG84" s="115"/>
      <c r="FH84" s="115"/>
      <c r="FI84" s="115"/>
      <c r="FJ84" s="115"/>
      <c r="FK84" s="115"/>
      <c r="FL84" s="115"/>
      <c r="FM84" s="115"/>
      <c r="FN84" s="115"/>
      <c r="FO84" s="115"/>
      <c r="FP84" s="115"/>
      <c r="FQ84" s="115"/>
      <c r="FR84" s="115"/>
      <c r="FS84" s="115"/>
      <c r="FT84" s="115"/>
      <c r="FU84" s="115"/>
      <c r="FV84" s="115"/>
      <c r="FW84" s="115"/>
      <c r="FX84" s="115"/>
      <c r="FY84" s="115"/>
      <c r="FZ84" s="115"/>
      <c r="GA84" s="115"/>
      <c r="GB84" s="115"/>
      <c r="GC84" s="115"/>
      <c r="GD84" s="115"/>
      <c r="GE84" s="115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59" t="s">
        <v>155</v>
      </c>
      <c r="B86" s="59"/>
      <c r="C86" s="59"/>
      <c r="D86" s="59"/>
      <c r="E86" s="59"/>
      <c r="F86" s="59" t="s">
        <v>45</v>
      </c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58" t="s">
        <v>219</v>
      </c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7"/>
      <c r="ES86" s="58" t="s">
        <v>158</v>
      </c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8"/>
    </row>
    <row r="87" spans="1:195" ht="14.25" customHeight="1" x14ac:dyDescent="0.2">
      <c r="A87" s="59">
        <v>1</v>
      </c>
      <c r="B87" s="59"/>
      <c r="C87" s="59"/>
      <c r="D87" s="59"/>
      <c r="E87" s="59"/>
      <c r="F87" s="59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58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7"/>
      <c r="ES87" s="58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63"/>
      <c r="FZ87" s="63"/>
      <c r="GA87" s="63"/>
      <c r="GB87" s="63"/>
      <c r="GC87" s="63"/>
      <c r="GD87" s="63"/>
      <c r="GE87" s="68"/>
    </row>
    <row r="88" spans="1:195" ht="12.75" x14ac:dyDescent="0.2">
      <c r="A88" s="59">
        <v>2</v>
      </c>
      <c r="B88" s="59"/>
      <c r="C88" s="59"/>
      <c r="D88" s="59"/>
      <c r="E88" s="59"/>
      <c r="F88" s="59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58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7"/>
      <c r="ES88" s="58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8"/>
    </row>
    <row r="89" spans="1:195" ht="11.25" customHeight="1" x14ac:dyDescent="0.2">
      <c r="A89" s="104" t="s">
        <v>16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6"/>
      <c r="ES89" s="58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8"/>
    </row>
    <row r="90" spans="1:195" ht="17.25" customHeight="1" x14ac:dyDescent="0.2">
      <c r="A90" s="107" t="s">
        <v>208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108"/>
      <c r="FA90" s="108"/>
      <c r="FB90" s="108"/>
      <c r="FC90" s="108"/>
      <c r="FD90" s="108"/>
      <c r="FE90" s="108"/>
      <c r="FF90" s="108"/>
      <c r="FG90" s="108"/>
      <c r="FH90" s="108"/>
      <c r="FI90" s="108"/>
      <c r="FJ90" s="108"/>
      <c r="FK90" s="108"/>
      <c r="FL90" s="108"/>
      <c r="FM90" s="108"/>
      <c r="FN90" s="108"/>
      <c r="FO90" s="108"/>
      <c r="FP90" s="108"/>
      <c r="FQ90" s="108"/>
      <c r="FR90" s="108"/>
      <c r="FS90" s="108"/>
      <c r="FT90" s="108"/>
      <c r="FU90" s="108"/>
      <c r="FV90" s="108"/>
      <c r="FW90" s="108"/>
      <c r="FX90" s="108"/>
      <c r="FY90" s="108"/>
      <c r="FZ90" s="108"/>
      <c r="GA90" s="108"/>
      <c r="GB90" s="108"/>
      <c r="GC90" s="108"/>
      <c r="GD90" s="108"/>
      <c r="GE90" s="108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66" t="s">
        <v>210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95" customHeight="1" x14ac:dyDescent="0.2">
      <c r="A94" s="79" t="s">
        <v>155</v>
      </c>
      <c r="B94" s="80"/>
      <c r="C94" s="80"/>
      <c r="D94" s="80"/>
      <c r="E94" s="81"/>
      <c r="F94" s="79" t="s">
        <v>45</v>
      </c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1"/>
      <c r="AR94" s="69" t="s">
        <v>219</v>
      </c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1"/>
      <c r="BD94" s="69" t="s">
        <v>189</v>
      </c>
      <c r="BE94" s="70"/>
      <c r="BF94" s="70"/>
      <c r="BG94" s="70"/>
      <c r="BH94" s="70"/>
      <c r="BI94" s="70"/>
      <c r="BJ94" s="70"/>
      <c r="BK94" s="70"/>
      <c r="BL94" s="70"/>
      <c r="BM94" s="71"/>
      <c r="BN94" s="69" t="s">
        <v>190</v>
      </c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1"/>
      <c r="CD94" s="69" t="s">
        <v>228</v>
      </c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69" t="s">
        <v>113</v>
      </c>
      <c r="CR94" s="88"/>
      <c r="CS94" s="88"/>
      <c r="CT94" s="88"/>
      <c r="CU94" s="88"/>
      <c r="CV94" s="88"/>
      <c r="CW94" s="88"/>
      <c r="CX94" s="88"/>
      <c r="CY94" s="70"/>
      <c r="CZ94" s="70"/>
      <c r="DA94" s="70"/>
      <c r="DB94" s="59" t="s">
        <v>221</v>
      </c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69" t="s">
        <v>211</v>
      </c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70"/>
      <c r="DZ94" s="70"/>
      <c r="EA94" s="70"/>
      <c r="EB94" s="70"/>
      <c r="EC94" s="71"/>
      <c r="ED94" s="75" t="s">
        <v>192</v>
      </c>
      <c r="EE94" s="76"/>
      <c r="EF94" s="76"/>
      <c r="EG94" s="76"/>
      <c r="EH94" s="76"/>
      <c r="EI94" s="76"/>
      <c r="EJ94" s="76"/>
      <c r="EK94" s="76"/>
      <c r="EL94" s="76"/>
      <c r="EM94" s="76"/>
      <c r="EN94" s="76"/>
      <c r="EO94" s="76"/>
      <c r="EP94" s="76"/>
      <c r="EQ94" s="76"/>
      <c r="ER94" s="76"/>
      <c r="ES94" s="76"/>
      <c r="ET94" s="76"/>
      <c r="EU94" s="76"/>
      <c r="EV94" s="76"/>
      <c r="EW94" s="76"/>
      <c r="EX94" s="76"/>
      <c r="EY94" s="76"/>
      <c r="EZ94" s="76"/>
      <c r="FA94" s="76"/>
      <c r="FB94" s="76"/>
      <c r="FC94" s="76"/>
      <c r="FD94" s="76"/>
      <c r="FE94" s="76"/>
      <c r="FF94" s="76"/>
      <c r="FG94" s="76"/>
      <c r="FH94" s="76"/>
      <c r="FI94" s="76"/>
      <c r="FJ94" s="76"/>
      <c r="FK94" s="76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8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82"/>
      <c r="B95" s="83"/>
      <c r="C95" s="83"/>
      <c r="D95" s="83"/>
      <c r="E95" s="84"/>
      <c r="F95" s="82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4"/>
      <c r="AR95" s="72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4"/>
      <c r="BD95" s="72"/>
      <c r="BE95" s="73"/>
      <c r="BF95" s="73"/>
      <c r="BG95" s="73"/>
      <c r="BH95" s="73"/>
      <c r="BI95" s="73"/>
      <c r="BJ95" s="73"/>
      <c r="BK95" s="73"/>
      <c r="BL95" s="73"/>
      <c r="BM95" s="74"/>
      <c r="BN95" s="72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4"/>
      <c r="CD95" s="72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89"/>
      <c r="CR95" s="90"/>
      <c r="CS95" s="90"/>
      <c r="CT95" s="90"/>
      <c r="CU95" s="90"/>
      <c r="CV95" s="90"/>
      <c r="CW95" s="90"/>
      <c r="CX95" s="90"/>
      <c r="CY95" s="73"/>
      <c r="CZ95" s="73"/>
      <c r="DA95" s="73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72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4"/>
      <c r="ED95" s="58" t="s">
        <v>234</v>
      </c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8" t="s">
        <v>235</v>
      </c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8"/>
      <c r="FL95" s="63" t="s">
        <v>194</v>
      </c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8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59">
        <v>1</v>
      </c>
      <c r="B96" s="59"/>
      <c r="C96" s="59"/>
      <c r="D96" s="59"/>
      <c r="E96" s="59"/>
      <c r="F96" s="58">
        <v>2</v>
      </c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58">
        <v>3</v>
      </c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58">
        <v>4</v>
      </c>
      <c r="BE96" s="63"/>
      <c r="BF96" s="63"/>
      <c r="BG96" s="63"/>
      <c r="BH96" s="63"/>
      <c r="BI96" s="63"/>
      <c r="BJ96" s="63"/>
      <c r="BK96" s="63"/>
      <c r="BL96" s="63"/>
      <c r="BM96" s="68"/>
      <c r="BN96" s="58">
        <v>5</v>
      </c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8"/>
      <c r="CD96" s="58">
        <v>6</v>
      </c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59">
        <v>7</v>
      </c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63">
        <v>8</v>
      </c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8"/>
      <c r="DN96" s="58">
        <v>9</v>
      </c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8"/>
      <c r="ED96" s="58">
        <v>10</v>
      </c>
      <c r="EE96" s="63"/>
      <c r="EF96" s="63"/>
      <c r="EG96" s="63"/>
      <c r="EH96" s="63"/>
      <c r="EI96" s="63"/>
      <c r="EJ96" s="63"/>
      <c r="EK96" s="63"/>
      <c r="EL96" s="63"/>
      <c r="EM96" s="63"/>
      <c r="EN96" s="63"/>
      <c r="EO96" s="63"/>
      <c r="EP96" s="63"/>
      <c r="EQ96" s="63"/>
      <c r="ER96" s="63"/>
      <c r="ES96" s="63"/>
      <c r="ET96" s="63"/>
      <c r="EU96" s="63"/>
      <c r="EV96" s="58">
        <v>11</v>
      </c>
      <c r="EW96" s="63"/>
      <c r="EX96" s="63"/>
      <c r="EY96" s="63"/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8"/>
      <c r="FL96" s="63">
        <v>12</v>
      </c>
      <c r="FM96" s="63"/>
      <c r="FN96" s="63"/>
      <c r="FO96" s="63"/>
      <c r="FP96" s="63"/>
      <c r="FQ96" s="63"/>
      <c r="FR96" s="63"/>
      <c r="FS96" s="63"/>
      <c r="FT96" s="63"/>
      <c r="FU96" s="63"/>
      <c r="FV96" s="63"/>
      <c r="FW96" s="63"/>
      <c r="FX96" s="63"/>
      <c r="FY96" s="63"/>
      <c r="FZ96" s="63"/>
      <c r="GA96" s="63"/>
      <c r="GB96" s="63"/>
      <c r="GC96" s="63"/>
      <c r="GD96" s="63"/>
      <c r="GE96" s="68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59">
        <v>1</v>
      </c>
      <c r="B97" s="59"/>
      <c r="C97" s="59"/>
      <c r="D97" s="59"/>
      <c r="E97" s="59"/>
      <c r="F97" s="58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58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8"/>
      <c r="BE97" s="56"/>
      <c r="BF97" s="56"/>
      <c r="BG97" s="56"/>
      <c r="BH97" s="56"/>
      <c r="BI97" s="56"/>
      <c r="BJ97" s="56"/>
      <c r="BK97" s="56"/>
      <c r="BL97" s="56"/>
      <c r="BM97" s="57"/>
      <c r="BN97" s="58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56"/>
      <c r="CB97" s="56"/>
      <c r="CC97" s="57"/>
      <c r="CD97" s="58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8"/>
      <c r="DN97" s="58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7"/>
      <c r="ED97" s="58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62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7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7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59">
        <v>2</v>
      </c>
      <c r="B98" s="59"/>
      <c r="C98" s="59"/>
      <c r="D98" s="59"/>
      <c r="E98" s="59"/>
      <c r="F98" s="58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58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8"/>
      <c r="BE98" s="56"/>
      <c r="BF98" s="56"/>
      <c r="BG98" s="56"/>
      <c r="BH98" s="56"/>
      <c r="BI98" s="56"/>
      <c r="BJ98" s="56"/>
      <c r="BK98" s="56"/>
      <c r="BL98" s="56"/>
      <c r="BM98" s="57"/>
      <c r="BN98" s="58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56"/>
      <c r="CB98" s="56"/>
      <c r="CC98" s="57"/>
      <c r="CD98" s="58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8"/>
      <c r="DN98" s="58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7"/>
      <c r="ED98" s="58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62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7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7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59">
        <v>3</v>
      </c>
      <c r="B99" s="59"/>
      <c r="C99" s="59"/>
      <c r="D99" s="59"/>
      <c r="E99" s="59"/>
      <c r="F99" s="58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58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8"/>
      <c r="BE99" s="56"/>
      <c r="BF99" s="56"/>
      <c r="BG99" s="56"/>
      <c r="BH99" s="56"/>
      <c r="BI99" s="56"/>
      <c r="BJ99" s="56"/>
      <c r="BK99" s="56"/>
      <c r="BL99" s="56"/>
      <c r="BM99" s="57"/>
      <c r="BN99" s="58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56"/>
      <c r="CB99" s="56"/>
      <c r="CC99" s="57"/>
      <c r="CD99" s="58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8"/>
      <c r="DN99" s="58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7"/>
      <c r="ED99" s="58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62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7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7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59"/>
      <c r="B100" s="59"/>
      <c r="C100" s="59"/>
      <c r="D100" s="59"/>
      <c r="E100" s="59"/>
      <c r="F100" s="60" t="s">
        <v>16</v>
      </c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58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8"/>
      <c r="BE100" s="56"/>
      <c r="BF100" s="56"/>
      <c r="BG100" s="56"/>
      <c r="BH100" s="56"/>
      <c r="BI100" s="56"/>
      <c r="BJ100" s="56"/>
      <c r="BK100" s="56"/>
      <c r="BL100" s="56"/>
      <c r="BM100" s="57"/>
      <c r="BN100" s="58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56"/>
      <c r="CB100" s="56"/>
      <c r="CC100" s="57"/>
      <c r="CD100" s="58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8"/>
      <c r="DN100" s="58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7"/>
      <c r="ED100" s="58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62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7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7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107" t="s">
        <v>220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8"/>
      <c r="EV101" s="108"/>
      <c r="EW101" s="108"/>
      <c r="EX101" s="108"/>
      <c r="EY101" s="108"/>
      <c r="EZ101" s="108"/>
      <c r="FA101" s="108"/>
      <c r="FB101" s="108"/>
      <c r="FC101" s="108"/>
      <c r="FD101" s="108"/>
      <c r="FE101" s="108"/>
      <c r="FF101" s="108"/>
      <c r="FG101" s="108"/>
      <c r="FH101" s="108"/>
      <c r="FI101" s="108"/>
      <c r="FJ101" s="108"/>
      <c r="FK101" s="108"/>
      <c r="FL101" s="108"/>
      <c r="FM101" s="108"/>
      <c r="FN101" s="108"/>
      <c r="FO101" s="108"/>
      <c r="FP101" s="108"/>
      <c r="FQ101" s="108"/>
      <c r="FR101" s="108"/>
      <c r="FS101" s="108"/>
      <c r="FT101" s="108"/>
      <c r="FU101" s="108"/>
      <c r="FV101" s="108"/>
      <c r="FW101" s="108"/>
      <c r="FX101" s="108"/>
      <c r="FY101" s="108"/>
      <c r="FZ101" s="108"/>
      <c r="GA101" s="108"/>
      <c r="GB101" s="108"/>
      <c r="GC101" s="108"/>
      <c r="GD101" s="108"/>
      <c r="GE101" s="108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66" t="s">
        <v>222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95" customHeight="1" x14ac:dyDescent="0.2">
      <c r="A105" s="99" t="s">
        <v>155</v>
      </c>
      <c r="B105" s="99"/>
      <c r="C105" s="99"/>
      <c r="D105" s="99"/>
      <c r="E105" s="99"/>
      <c r="F105" s="91" t="s">
        <v>45</v>
      </c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  <c r="EQ105" s="92"/>
      <c r="ER105" s="93"/>
      <c r="ES105" s="91" t="s">
        <v>158</v>
      </c>
      <c r="ET105" s="92"/>
      <c r="EU105" s="92"/>
      <c r="EV105" s="92"/>
      <c r="EW105" s="92"/>
      <c r="EX105" s="92"/>
      <c r="EY105" s="92"/>
      <c r="EZ105" s="92"/>
      <c r="FA105" s="92"/>
      <c r="FB105" s="92"/>
      <c r="FC105" s="92"/>
      <c r="FD105" s="92"/>
      <c r="FE105" s="92"/>
      <c r="FF105" s="92"/>
      <c r="FG105" s="92"/>
      <c r="FH105" s="92"/>
      <c r="FI105" s="92"/>
      <c r="FJ105" s="92"/>
      <c r="FK105" s="92"/>
      <c r="FL105" s="92"/>
      <c r="FM105" s="92"/>
      <c r="FN105" s="92"/>
      <c r="FO105" s="92"/>
      <c r="FP105" s="92"/>
      <c r="FQ105" s="92"/>
      <c r="FR105" s="92"/>
      <c r="FS105" s="92"/>
      <c r="FT105" s="92"/>
      <c r="FU105" s="92"/>
      <c r="FV105" s="92"/>
      <c r="FW105" s="92"/>
      <c r="FX105" s="92"/>
      <c r="FY105" s="92"/>
      <c r="FZ105" s="92"/>
      <c r="GA105" s="92"/>
      <c r="GB105" s="92"/>
      <c r="GC105" s="92"/>
      <c r="GD105" s="92"/>
      <c r="GE105" s="93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99">
        <v>1</v>
      </c>
      <c r="B106" s="99"/>
      <c r="C106" s="99"/>
      <c r="D106" s="99"/>
      <c r="E106" s="99"/>
      <c r="F106" s="91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3"/>
      <c r="ES106" s="91"/>
      <c r="ET106" s="92"/>
      <c r="EU106" s="92"/>
      <c r="EV106" s="92"/>
      <c r="EW106" s="92"/>
      <c r="EX106" s="92"/>
      <c r="EY106" s="92"/>
      <c r="EZ106" s="92"/>
      <c r="FA106" s="92"/>
      <c r="FB106" s="92"/>
      <c r="FC106" s="92"/>
      <c r="FD106" s="92"/>
      <c r="FE106" s="92"/>
      <c r="FF106" s="92"/>
      <c r="FG106" s="92"/>
      <c r="FH106" s="92"/>
      <c r="FI106" s="92"/>
      <c r="FJ106" s="92"/>
      <c r="FK106" s="92"/>
      <c r="FL106" s="92"/>
      <c r="FM106" s="92"/>
      <c r="FN106" s="92"/>
      <c r="FO106" s="92"/>
      <c r="FP106" s="92"/>
      <c r="FQ106" s="92"/>
      <c r="FR106" s="92"/>
      <c r="FS106" s="92"/>
      <c r="FT106" s="92"/>
      <c r="FU106" s="92"/>
      <c r="FV106" s="92"/>
      <c r="FW106" s="92"/>
      <c r="FX106" s="92"/>
      <c r="FY106" s="92"/>
      <c r="FZ106" s="92"/>
      <c r="GA106" s="92"/>
      <c r="GB106" s="92"/>
      <c r="GC106" s="92"/>
      <c r="GD106" s="92"/>
      <c r="GE106" s="93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99">
        <v>2</v>
      </c>
      <c r="B107" s="99"/>
      <c r="C107" s="99"/>
      <c r="D107" s="99"/>
      <c r="E107" s="99"/>
      <c r="F107" s="91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  <c r="EQ107" s="92"/>
      <c r="ER107" s="93"/>
      <c r="ES107" s="91"/>
      <c r="ET107" s="92"/>
      <c r="EU107" s="92"/>
      <c r="EV107" s="92"/>
      <c r="EW107" s="92"/>
      <c r="EX107" s="92"/>
      <c r="EY107" s="92"/>
      <c r="EZ107" s="92"/>
      <c r="FA107" s="92"/>
      <c r="FB107" s="92"/>
      <c r="FC107" s="92"/>
      <c r="FD107" s="92"/>
      <c r="FE107" s="92"/>
      <c r="FF107" s="92"/>
      <c r="FG107" s="92"/>
      <c r="FH107" s="92"/>
      <c r="FI107" s="92"/>
      <c r="FJ107" s="92"/>
      <c r="FK107" s="92"/>
      <c r="FL107" s="92"/>
      <c r="FM107" s="92"/>
      <c r="FN107" s="92"/>
      <c r="FO107" s="92"/>
      <c r="FP107" s="92"/>
      <c r="FQ107" s="92"/>
      <c r="FR107" s="92"/>
      <c r="FS107" s="92"/>
      <c r="FT107" s="92"/>
      <c r="FU107" s="92"/>
      <c r="FV107" s="92"/>
      <c r="FW107" s="92"/>
      <c r="FX107" s="92"/>
      <c r="FY107" s="92"/>
      <c r="FZ107" s="92"/>
      <c r="GA107" s="92"/>
      <c r="GB107" s="92"/>
      <c r="GC107" s="92"/>
      <c r="GD107" s="92"/>
      <c r="GE107" s="93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95" t="s">
        <v>16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7"/>
      <c r="ES108" s="91"/>
      <c r="ET108" s="92"/>
      <c r="EU108" s="92"/>
      <c r="EV108" s="92"/>
      <c r="EW108" s="92"/>
      <c r="EX108" s="92"/>
      <c r="EY108" s="92"/>
      <c r="EZ108" s="92"/>
      <c r="FA108" s="92"/>
      <c r="FB108" s="92"/>
      <c r="FC108" s="92"/>
      <c r="FD108" s="92"/>
      <c r="FE108" s="92"/>
      <c r="FF108" s="92"/>
      <c r="FG108" s="92"/>
      <c r="FH108" s="92"/>
      <c r="FI108" s="92"/>
      <c r="FJ108" s="92"/>
      <c r="FK108" s="92"/>
      <c r="FL108" s="92"/>
      <c r="FM108" s="92"/>
      <c r="FN108" s="92"/>
      <c r="FO108" s="92"/>
      <c r="FP108" s="92"/>
      <c r="FQ108" s="92"/>
      <c r="FR108" s="92"/>
      <c r="FS108" s="92"/>
      <c r="FT108" s="92"/>
      <c r="FU108" s="92"/>
      <c r="FV108" s="92"/>
      <c r="FW108" s="92"/>
      <c r="FX108" s="92"/>
      <c r="FY108" s="92"/>
      <c r="FZ108" s="92"/>
      <c r="GA108" s="92"/>
      <c r="GB108" s="92"/>
      <c r="GC108" s="92"/>
      <c r="GD108" s="92"/>
      <c r="GE108" s="93"/>
      <c r="GF108" s="14"/>
      <c r="GG108" s="14"/>
      <c r="GH108" s="14"/>
      <c r="GI108" s="14"/>
      <c r="GJ108" s="14"/>
      <c r="GK108" s="14"/>
      <c r="GL108" s="14"/>
      <c r="GM108" s="14"/>
    </row>
    <row r="109" spans="1:195" ht="22.7" customHeight="1" x14ac:dyDescent="0.2">
      <c r="A109" s="107" t="s">
        <v>261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8"/>
      <c r="EV109" s="108"/>
      <c r="EW109" s="108"/>
      <c r="EX109" s="108"/>
      <c r="EY109" s="108"/>
      <c r="EZ109" s="108"/>
      <c r="FA109" s="108"/>
      <c r="FB109" s="108"/>
      <c r="FC109" s="108"/>
      <c r="FD109" s="108"/>
      <c r="FE109" s="108"/>
      <c r="FF109" s="108"/>
      <c r="FG109" s="108"/>
      <c r="FH109" s="108"/>
      <c r="FI109" s="108"/>
      <c r="FJ109" s="108"/>
      <c r="FK109" s="108"/>
      <c r="FL109" s="108"/>
      <c r="FM109" s="108"/>
      <c r="FN109" s="108"/>
      <c r="FO109" s="108"/>
      <c r="FP109" s="108"/>
      <c r="FQ109" s="108"/>
      <c r="FR109" s="108"/>
      <c r="FS109" s="108"/>
      <c r="FT109" s="108"/>
      <c r="FU109" s="108"/>
      <c r="FV109" s="108"/>
      <c r="FW109" s="108"/>
      <c r="FX109" s="108"/>
      <c r="FY109" s="108"/>
      <c r="FZ109" s="108"/>
      <c r="GA109" s="108"/>
      <c r="GB109" s="108"/>
      <c r="GC109" s="108"/>
      <c r="GD109" s="108"/>
      <c r="GE109" s="108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131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32"/>
      <c r="EV110" s="132"/>
      <c r="EW110" s="132"/>
      <c r="EX110" s="132"/>
      <c r="EY110" s="132"/>
      <c r="EZ110" s="132"/>
      <c r="FA110" s="132"/>
      <c r="FB110" s="132"/>
      <c r="FC110" s="132"/>
      <c r="FD110" s="132"/>
      <c r="FE110" s="132"/>
      <c r="FF110" s="132"/>
      <c r="FG110" s="132"/>
      <c r="FH110" s="132"/>
      <c r="FI110" s="132"/>
      <c r="FJ110" s="132"/>
      <c r="FK110" s="132"/>
      <c r="FL110" s="132"/>
      <c r="FM110" s="132"/>
      <c r="FN110" s="132"/>
      <c r="FO110" s="132"/>
      <c r="FP110" s="132"/>
      <c r="FQ110" s="132"/>
      <c r="FR110" s="132"/>
      <c r="FS110" s="132"/>
      <c r="FT110" s="132"/>
      <c r="FU110" s="132"/>
      <c r="FV110" s="132"/>
      <c r="FW110" s="132"/>
      <c r="FX110" s="132"/>
      <c r="FY110" s="132"/>
      <c r="FZ110" s="132"/>
      <c r="GA110" s="132"/>
      <c r="GB110" s="132"/>
      <c r="GC110" s="132"/>
      <c r="GD110" s="132"/>
      <c r="GE110" s="132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DN99:EC99"/>
    <mergeCell ref="ED99:EU99"/>
    <mergeCell ref="EV99:FK99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BD99:BM99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R33:BC33"/>
    <mergeCell ref="BD33:BM33"/>
    <mergeCell ref="BN33:CC33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A84:GE84"/>
    <mergeCell ref="A86:E86"/>
    <mergeCell ref="DW80:ER80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A80:E80"/>
    <mergeCell ref="FL97:GE97"/>
    <mergeCell ref="A34:AQ34"/>
    <mergeCell ref="A82:GE82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FL13:GE13"/>
    <mergeCell ref="ED14:EU14"/>
    <mergeCell ref="EV14:FK14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81:ER81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4" max="186" man="1"/>
    <brk id="83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9"/>
  <sheetViews>
    <sheetView view="pageBreakPreview" topLeftCell="A11" zoomScaleNormal="100" zoomScaleSheetLayoutView="100" workbookViewId="0">
      <selection activeCell="A27" sqref="A27:F27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hidden="1" customWidth="1"/>
    <col min="146" max="146" width="22" style="16" hidden="1" customWidth="1"/>
    <col min="147" max="152" width="10.28515625" style="16" customWidth="1"/>
    <col min="153" max="16384" width="0.85546875" style="16"/>
  </cols>
  <sheetData>
    <row r="1" spans="1:179" ht="20.25" customHeight="1" x14ac:dyDescent="0.2">
      <c r="CF1" s="163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28"/>
      <c r="EE1" s="28"/>
      <c r="EF1" s="28"/>
      <c r="EG1" s="28"/>
    </row>
    <row r="2" spans="1:179" ht="13.7" customHeight="1" x14ac:dyDescent="0.2">
      <c r="CX2" s="17"/>
    </row>
    <row r="3" spans="1:179" ht="20.25" customHeight="1" x14ac:dyDescent="0.2">
      <c r="A3" s="165" t="s">
        <v>165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29"/>
      <c r="EE3" s="29"/>
      <c r="EF3" s="29"/>
      <c r="EG3" s="29"/>
    </row>
    <row r="4" spans="1:179" s="18" customFormat="1" ht="13.7" customHeight="1" x14ac:dyDescent="0.2"/>
    <row r="5" spans="1:179" s="18" customFormat="1" x14ac:dyDescent="0.2">
      <c r="A5" s="173" t="s">
        <v>4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69" t="s">
        <v>3</v>
      </c>
      <c r="B8" s="88"/>
      <c r="C8" s="88"/>
      <c r="D8" s="88"/>
      <c r="E8" s="88"/>
      <c r="F8" s="175"/>
      <c r="G8" s="69" t="s">
        <v>20</v>
      </c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175"/>
      <c r="Z8" s="69" t="s">
        <v>14</v>
      </c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175"/>
      <c r="AL8" s="59" t="s">
        <v>15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69" t="s">
        <v>258</v>
      </c>
      <c r="BW8" s="88"/>
      <c r="BX8" s="88"/>
      <c r="BY8" s="88"/>
      <c r="BZ8" s="88"/>
      <c r="CA8" s="88"/>
      <c r="CB8" s="88"/>
      <c r="CC8" s="88"/>
      <c r="CD8" s="88"/>
      <c r="CE8" s="88"/>
      <c r="CF8" s="175"/>
      <c r="CG8" s="69" t="s">
        <v>224</v>
      </c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175"/>
      <c r="CS8" s="91" t="s">
        <v>178</v>
      </c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D8" s="166"/>
      <c r="DE8" s="166"/>
      <c r="DF8" s="166"/>
      <c r="DG8" s="166"/>
      <c r="DH8" s="166"/>
      <c r="DI8" s="166"/>
      <c r="DJ8" s="166"/>
      <c r="DK8" s="166"/>
      <c r="DL8" s="166"/>
      <c r="DM8" s="166"/>
      <c r="DN8" s="166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6"/>
      <c r="DZ8" s="166"/>
      <c r="EA8" s="166"/>
      <c r="EB8" s="166"/>
      <c r="EC8" s="167"/>
      <c r="ED8" s="30"/>
      <c r="EE8" s="30"/>
      <c r="EF8" s="30"/>
      <c r="EG8" s="30"/>
    </row>
    <row r="9" spans="1:179" s="19" customFormat="1" ht="80.25" customHeight="1" x14ac:dyDescent="0.2">
      <c r="A9" s="176"/>
      <c r="B9" s="177"/>
      <c r="C9" s="177"/>
      <c r="D9" s="177"/>
      <c r="E9" s="177"/>
      <c r="F9" s="178"/>
      <c r="G9" s="176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8"/>
      <c r="Z9" s="176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8"/>
      <c r="AL9" s="59" t="s">
        <v>218</v>
      </c>
      <c r="AM9" s="59"/>
      <c r="AN9" s="59"/>
      <c r="AO9" s="59"/>
      <c r="AP9" s="59"/>
      <c r="AQ9" s="59"/>
      <c r="AR9" s="59"/>
      <c r="AS9" s="59"/>
      <c r="AT9" s="59"/>
      <c r="AU9" s="59" t="s">
        <v>0</v>
      </c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176"/>
      <c r="BW9" s="177"/>
      <c r="BX9" s="177"/>
      <c r="BY9" s="177"/>
      <c r="BZ9" s="177"/>
      <c r="CA9" s="177"/>
      <c r="CB9" s="177"/>
      <c r="CC9" s="177"/>
      <c r="CD9" s="177"/>
      <c r="CE9" s="177"/>
      <c r="CF9" s="178"/>
      <c r="CG9" s="176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8"/>
      <c r="CS9" s="180" t="s">
        <v>166</v>
      </c>
      <c r="CT9" s="181"/>
      <c r="CU9" s="181"/>
      <c r="CV9" s="181"/>
      <c r="CW9" s="181"/>
      <c r="CX9" s="181"/>
      <c r="CY9" s="181"/>
      <c r="CZ9" s="181"/>
      <c r="DA9" s="181"/>
      <c r="DB9" s="181"/>
      <c r="DC9" s="182"/>
      <c r="DD9" s="180" t="s">
        <v>176</v>
      </c>
      <c r="DE9" s="181"/>
      <c r="DF9" s="181"/>
      <c r="DG9" s="181"/>
      <c r="DH9" s="181"/>
      <c r="DI9" s="181"/>
      <c r="DJ9" s="181"/>
      <c r="DK9" s="181"/>
      <c r="DL9" s="181"/>
      <c r="DM9" s="181"/>
      <c r="DN9" s="182"/>
      <c r="DO9" s="91" t="s">
        <v>18</v>
      </c>
      <c r="DP9" s="166"/>
      <c r="DQ9" s="166"/>
      <c r="DR9" s="166"/>
      <c r="DS9" s="166"/>
      <c r="DT9" s="166"/>
      <c r="DU9" s="166"/>
      <c r="DV9" s="166"/>
      <c r="DW9" s="166"/>
      <c r="DX9" s="166"/>
      <c r="DY9" s="166"/>
      <c r="DZ9" s="166"/>
      <c r="EA9" s="166"/>
      <c r="EB9" s="166"/>
      <c r="EC9" s="167"/>
      <c r="ED9" s="30"/>
      <c r="EE9" s="30"/>
      <c r="EF9" s="30"/>
      <c r="EG9" s="30"/>
    </row>
    <row r="10" spans="1:179" s="19" customFormat="1" ht="57.75" customHeight="1" x14ac:dyDescent="0.2">
      <c r="A10" s="89"/>
      <c r="B10" s="90"/>
      <c r="C10" s="90"/>
      <c r="D10" s="90"/>
      <c r="E10" s="90"/>
      <c r="F10" s="179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179"/>
      <c r="Z10" s="89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179"/>
      <c r="AL10" s="59"/>
      <c r="AM10" s="59"/>
      <c r="AN10" s="59"/>
      <c r="AO10" s="59"/>
      <c r="AP10" s="59"/>
      <c r="AQ10" s="59"/>
      <c r="AR10" s="59"/>
      <c r="AS10" s="59"/>
      <c r="AT10" s="59"/>
      <c r="AU10" s="59" t="s">
        <v>183</v>
      </c>
      <c r="AV10" s="59"/>
      <c r="AW10" s="59"/>
      <c r="AX10" s="59"/>
      <c r="AY10" s="59"/>
      <c r="AZ10" s="59"/>
      <c r="BA10" s="59"/>
      <c r="BB10" s="59"/>
      <c r="BC10" s="59"/>
      <c r="BD10" s="59" t="s">
        <v>184</v>
      </c>
      <c r="BE10" s="59"/>
      <c r="BF10" s="59"/>
      <c r="BG10" s="59"/>
      <c r="BH10" s="59"/>
      <c r="BI10" s="59"/>
      <c r="BJ10" s="59"/>
      <c r="BK10" s="59"/>
      <c r="BL10" s="59"/>
      <c r="BM10" s="59" t="s">
        <v>185</v>
      </c>
      <c r="BN10" s="59"/>
      <c r="BO10" s="59"/>
      <c r="BP10" s="59"/>
      <c r="BQ10" s="59"/>
      <c r="BR10" s="59"/>
      <c r="BS10" s="59"/>
      <c r="BT10" s="59"/>
      <c r="BU10" s="59"/>
      <c r="BV10" s="89"/>
      <c r="BW10" s="90"/>
      <c r="BX10" s="90"/>
      <c r="BY10" s="90"/>
      <c r="BZ10" s="90"/>
      <c r="CA10" s="90"/>
      <c r="CB10" s="90"/>
      <c r="CC10" s="90"/>
      <c r="CD10" s="90"/>
      <c r="CE10" s="90"/>
      <c r="CF10" s="179"/>
      <c r="CG10" s="89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179"/>
      <c r="CS10" s="183"/>
      <c r="CT10" s="184"/>
      <c r="CU10" s="184"/>
      <c r="CV10" s="184"/>
      <c r="CW10" s="184"/>
      <c r="CX10" s="184"/>
      <c r="CY10" s="184"/>
      <c r="CZ10" s="184"/>
      <c r="DA10" s="184"/>
      <c r="DB10" s="184"/>
      <c r="DC10" s="185"/>
      <c r="DD10" s="183"/>
      <c r="DE10" s="184"/>
      <c r="DF10" s="184"/>
      <c r="DG10" s="184"/>
      <c r="DH10" s="184"/>
      <c r="DI10" s="184"/>
      <c r="DJ10" s="184"/>
      <c r="DK10" s="184"/>
      <c r="DL10" s="184"/>
      <c r="DM10" s="184"/>
      <c r="DN10" s="185"/>
      <c r="DO10" s="91" t="s">
        <v>2</v>
      </c>
      <c r="DP10" s="166"/>
      <c r="DQ10" s="166"/>
      <c r="DR10" s="166"/>
      <c r="DS10" s="166"/>
      <c r="DT10" s="166"/>
      <c r="DU10" s="166"/>
      <c r="DV10" s="167"/>
      <c r="DW10" s="91" t="s">
        <v>19</v>
      </c>
      <c r="DX10" s="166"/>
      <c r="DY10" s="166"/>
      <c r="DZ10" s="166"/>
      <c r="EA10" s="166"/>
      <c r="EB10" s="166"/>
      <c r="EC10" s="167"/>
      <c r="ED10" s="30"/>
      <c r="EE10" s="30"/>
      <c r="EF10" s="30"/>
      <c r="EG10" s="30"/>
    </row>
    <row r="11" spans="1:179" s="20" customFormat="1" ht="12" x14ac:dyDescent="0.2">
      <c r="A11" s="158">
        <v>1</v>
      </c>
      <c r="B11" s="159"/>
      <c r="C11" s="159"/>
      <c r="D11" s="159"/>
      <c r="E11" s="159"/>
      <c r="F11" s="160"/>
      <c r="G11" s="158">
        <v>2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60"/>
      <c r="Z11" s="158">
        <v>3</v>
      </c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60"/>
      <c r="AL11" s="158">
        <v>4</v>
      </c>
      <c r="AM11" s="159"/>
      <c r="AN11" s="159"/>
      <c r="AO11" s="159"/>
      <c r="AP11" s="159"/>
      <c r="AQ11" s="159"/>
      <c r="AR11" s="159"/>
      <c r="AS11" s="159"/>
      <c r="AT11" s="160"/>
      <c r="AU11" s="158">
        <v>5</v>
      </c>
      <c r="AV11" s="159"/>
      <c r="AW11" s="159"/>
      <c r="AX11" s="159"/>
      <c r="AY11" s="159"/>
      <c r="AZ11" s="159"/>
      <c r="BA11" s="159"/>
      <c r="BB11" s="159"/>
      <c r="BC11" s="160"/>
      <c r="BD11" s="158">
        <v>6</v>
      </c>
      <c r="BE11" s="159"/>
      <c r="BF11" s="159"/>
      <c r="BG11" s="159"/>
      <c r="BH11" s="159"/>
      <c r="BI11" s="159"/>
      <c r="BJ11" s="159"/>
      <c r="BK11" s="159"/>
      <c r="BL11" s="160"/>
      <c r="BM11" s="158">
        <v>7</v>
      </c>
      <c r="BN11" s="159"/>
      <c r="BO11" s="159"/>
      <c r="BP11" s="159"/>
      <c r="BQ11" s="159"/>
      <c r="BR11" s="159"/>
      <c r="BS11" s="159"/>
      <c r="BT11" s="159"/>
      <c r="BU11" s="160"/>
      <c r="BV11" s="158">
        <v>8</v>
      </c>
      <c r="BW11" s="159"/>
      <c r="BX11" s="159"/>
      <c r="BY11" s="159"/>
      <c r="BZ11" s="159"/>
      <c r="CA11" s="159"/>
      <c r="CB11" s="159"/>
      <c r="CC11" s="159"/>
      <c r="CD11" s="159"/>
      <c r="CE11" s="159"/>
      <c r="CF11" s="160"/>
      <c r="CG11" s="158">
        <v>9</v>
      </c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60"/>
      <c r="CS11" s="158">
        <v>10</v>
      </c>
      <c r="CT11" s="159"/>
      <c r="CU11" s="159"/>
      <c r="CV11" s="159"/>
      <c r="CW11" s="159"/>
      <c r="CX11" s="159"/>
      <c r="CY11" s="159"/>
      <c r="CZ11" s="159"/>
      <c r="DA11" s="159"/>
      <c r="DB11" s="159"/>
      <c r="DC11" s="160"/>
      <c r="DD11" s="158">
        <v>11</v>
      </c>
      <c r="DE11" s="159"/>
      <c r="DF11" s="159"/>
      <c r="DG11" s="159"/>
      <c r="DH11" s="159"/>
      <c r="DI11" s="159"/>
      <c r="DJ11" s="159"/>
      <c r="DK11" s="159"/>
      <c r="DL11" s="159"/>
      <c r="DM11" s="159"/>
      <c r="DN11" s="160"/>
      <c r="DO11" s="158">
        <v>12</v>
      </c>
      <c r="DP11" s="159"/>
      <c r="DQ11" s="159"/>
      <c r="DR11" s="159"/>
      <c r="DS11" s="159"/>
      <c r="DT11" s="159"/>
      <c r="DU11" s="159"/>
      <c r="DV11" s="160"/>
      <c r="DW11" s="158">
        <v>13</v>
      </c>
      <c r="DX11" s="159"/>
      <c r="DY11" s="159"/>
      <c r="DZ11" s="159"/>
      <c r="EA11" s="159"/>
      <c r="EB11" s="159"/>
      <c r="EC11" s="160"/>
      <c r="ED11" s="31"/>
      <c r="EE11" s="31"/>
      <c r="EF11" s="31"/>
      <c r="EG11" s="31"/>
    </row>
    <row r="12" spans="1:179" s="20" customFormat="1" ht="55.5" customHeight="1" x14ac:dyDescent="0.2">
      <c r="A12" s="145" t="s">
        <v>6</v>
      </c>
      <c r="B12" s="146"/>
      <c r="C12" s="146"/>
      <c r="D12" s="146"/>
      <c r="E12" s="146"/>
      <c r="F12" s="147"/>
      <c r="G12" s="139" t="s">
        <v>257</v>
      </c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142" t="s">
        <v>1</v>
      </c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4"/>
      <c r="AL12" s="142" t="s">
        <v>1</v>
      </c>
      <c r="AM12" s="143"/>
      <c r="AN12" s="143"/>
      <c r="AO12" s="143"/>
      <c r="AP12" s="143"/>
      <c r="AQ12" s="143"/>
      <c r="AR12" s="143"/>
      <c r="AS12" s="143"/>
      <c r="AT12" s="144"/>
      <c r="AU12" s="142" t="s">
        <v>1</v>
      </c>
      <c r="AV12" s="143"/>
      <c r="AW12" s="143"/>
      <c r="AX12" s="143"/>
      <c r="AY12" s="143"/>
      <c r="AZ12" s="143"/>
      <c r="BA12" s="143"/>
      <c r="BB12" s="143"/>
      <c r="BC12" s="144"/>
      <c r="BD12" s="142" t="s">
        <v>1</v>
      </c>
      <c r="BE12" s="143"/>
      <c r="BF12" s="143"/>
      <c r="BG12" s="143"/>
      <c r="BH12" s="143"/>
      <c r="BI12" s="143"/>
      <c r="BJ12" s="143"/>
      <c r="BK12" s="143"/>
      <c r="BL12" s="144"/>
      <c r="BM12" s="142" t="s">
        <v>1</v>
      </c>
      <c r="BN12" s="143"/>
      <c r="BO12" s="143"/>
      <c r="BP12" s="143"/>
      <c r="BQ12" s="143"/>
      <c r="BR12" s="143"/>
      <c r="BS12" s="143"/>
      <c r="BT12" s="143"/>
      <c r="BU12" s="144"/>
      <c r="BV12" s="142" t="s">
        <v>1</v>
      </c>
      <c r="BW12" s="143"/>
      <c r="BX12" s="143"/>
      <c r="BY12" s="143"/>
      <c r="BZ12" s="143"/>
      <c r="CA12" s="143"/>
      <c r="CB12" s="143"/>
      <c r="CC12" s="143"/>
      <c r="CD12" s="143"/>
      <c r="CE12" s="143"/>
      <c r="CF12" s="144"/>
      <c r="CG12" s="133">
        <f>CG14+CG18</f>
        <v>5902996.1199999992</v>
      </c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5"/>
      <c r="CS12" s="133">
        <f>CS14+CS18</f>
        <v>4813947.12</v>
      </c>
      <c r="CT12" s="134"/>
      <c r="CU12" s="134"/>
      <c r="CV12" s="134"/>
      <c r="CW12" s="134"/>
      <c r="CX12" s="134"/>
      <c r="CY12" s="134"/>
      <c r="CZ12" s="134"/>
      <c r="DA12" s="134"/>
      <c r="DB12" s="134"/>
      <c r="DC12" s="135"/>
      <c r="DD12" s="133"/>
      <c r="DE12" s="134"/>
      <c r="DF12" s="134"/>
      <c r="DG12" s="134"/>
      <c r="DH12" s="134"/>
      <c r="DI12" s="134"/>
      <c r="DJ12" s="134"/>
      <c r="DK12" s="134"/>
      <c r="DL12" s="134"/>
      <c r="DM12" s="134"/>
      <c r="DN12" s="135"/>
      <c r="DO12" s="133">
        <f>DO14+DO18</f>
        <v>1089049</v>
      </c>
      <c r="DP12" s="134"/>
      <c r="DQ12" s="134"/>
      <c r="DR12" s="134"/>
      <c r="DS12" s="134"/>
      <c r="DT12" s="134"/>
      <c r="DU12" s="134"/>
      <c r="DV12" s="135"/>
      <c r="DW12" s="142"/>
      <c r="DX12" s="143"/>
      <c r="DY12" s="143"/>
      <c r="DZ12" s="143"/>
      <c r="EA12" s="143"/>
      <c r="EB12" s="143"/>
      <c r="EC12" s="144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5902996.1200000001</v>
      </c>
      <c r="EP12" s="53">
        <f>EO12-CG12</f>
        <v>0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145" t="s">
        <v>25</v>
      </c>
      <c r="B13" s="146"/>
      <c r="C13" s="146"/>
      <c r="D13" s="146"/>
      <c r="E13" s="146"/>
      <c r="F13" s="147"/>
      <c r="G13" s="139" t="s">
        <v>384</v>
      </c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5"/>
      <c r="Z13" s="142">
        <v>4.5</v>
      </c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4"/>
      <c r="AL13" s="155">
        <f>BM13</f>
        <v>0</v>
      </c>
      <c r="AM13" s="156"/>
      <c r="AN13" s="156"/>
      <c r="AO13" s="156"/>
      <c r="AP13" s="156"/>
      <c r="AQ13" s="156"/>
      <c r="AR13" s="156"/>
      <c r="AS13" s="156"/>
      <c r="AT13" s="157"/>
      <c r="AU13" s="142"/>
      <c r="AV13" s="143"/>
      <c r="AW13" s="143"/>
      <c r="AX13" s="143"/>
      <c r="AY13" s="143"/>
      <c r="AZ13" s="143"/>
      <c r="BA13" s="143"/>
      <c r="BB13" s="143"/>
      <c r="BC13" s="144"/>
      <c r="BD13" s="142"/>
      <c r="BE13" s="143"/>
      <c r="BF13" s="143"/>
      <c r="BG13" s="143"/>
      <c r="BH13" s="143"/>
      <c r="BI13" s="143"/>
      <c r="BJ13" s="143"/>
      <c r="BK13" s="143"/>
      <c r="BL13" s="144"/>
      <c r="BM13" s="155"/>
      <c r="BN13" s="156"/>
      <c r="BO13" s="156"/>
      <c r="BP13" s="156"/>
      <c r="BQ13" s="156"/>
      <c r="BR13" s="156"/>
      <c r="BS13" s="156"/>
      <c r="BT13" s="156"/>
      <c r="BU13" s="157"/>
      <c r="BV13" s="142"/>
      <c r="BW13" s="143"/>
      <c r="BX13" s="143"/>
      <c r="BY13" s="143"/>
      <c r="BZ13" s="143"/>
      <c r="CA13" s="143"/>
      <c r="CB13" s="143"/>
      <c r="CC13" s="143"/>
      <c r="CD13" s="143"/>
      <c r="CE13" s="143"/>
      <c r="CF13" s="144"/>
      <c r="CG13" s="133">
        <f>Z13*(AL13+BV13)*3</f>
        <v>0</v>
      </c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5"/>
      <c r="CS13" s="133"/>
      <c r="CT13" s="134"/>
      <c r="CU13" s="134"/>
      <c r="CV13" s="134"/>
      <c r="CW13" s="134"/>
      <c r="CX13" s="134"/>
      <c r="CY13" s="134"/>
      <c r="CZ13" s="134"/>
      <c r="DA13" s="134"/>
      <c r="DB13" s="134"/>
      <c r="DC13" s="135"/>
      <c r="DD13" s="133"/>
      <c r="DE13" s="134"/>
      <c r="DF13" s="134"/>
      <c r="DG13" s="134"/>
      <c r="DH13" s="134"/>
      <c r="DI13" s="134"/>
      <c r="DJ13" s="134"/>
      <c r="DK13" s="134"/>
      <c r="DL13" s="134"/>
      <c r="DM13" s="134"/>
      <c r="DN13" s="135"/>
      <c r="DO13" s="133">
        <f>CG13</f>
        <v>0</v>
      </c>
      <c r="DP13" s="134"/>
      <c r="DQ13" s="134"/>
      <c r="DR13" s="134"/>
      <c r="DS13" s="134"/>
      <c r="DT13" s="134"/>
      <c r="DU13" s="134"/>
      <c r="DV13" s="135"/>
      <c r="DW13" s="142"/>
      <c r="DX13" s="143"/>
      <c r="DY13" s="143"/>
      <c r="DZ13" s="143"/>
      <c r="EA13" s="143"/>
      <c r="EB13" s="143"/>
      <c r="EC13" s="144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/>
      <c r="FW13" s="6">
        <v>0</v>
      </c>
    </row>
    <row r="14" spans="1:179" s="6" customFormat="1" ht="49.7" customHeight="1" x14ac:dyDescent="0.2">
      <c r="A14" s="145" t="s">
        <v>25</v>
      </c>
      <c r="B14" s="146"/>
      <c r="C14" s="146"/>
      <c r="D14" s="146"/>
      <c r="E14" s="146"/>
      <c r="F14" s="147"/>
      <c r="G14" s="139" t="s">
        <v>262</v>
      </c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1"/>
      <c r="Z14" s="142">
        <v>5</v>
      </c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4"/>
      <c r="AL14" s="155"/>
      <c r="AM14" s="156"/>
      <c r="AN14" s="156"/>
      <c r="AO14" s="156"/>
      <c r="AP14" s="156"/>
      <c r="AQ14" s="156"/>
      <c r="AR14" s="156"/>
      <c r="AS14" s="156"/>
      <c r="AT14" s="157"/>
      <c r="AU14" s="133"/>
      <c r="AV14" s="134"/>
      <c r="AW14" s="134"/>
      <c r="AX14" s="134"/>
      <c r="AY14" s="134"/>
      <c r="AZ14" s="134"/>
      <c r="BA14" s="134"/>
      <c r="BB14" s="134"/>
      <c r="BC14" s="135"/>
      <c r="BD14" s="133"/>
      <c r="BE14" s="134"/>
      <c r="BF14" s="134"/>
      <c r="BG14" s="134"/>
      <c r="BH14" s="134"/>
      <c r="BI14" s="134"/>
      <c r="BJ14" s="134"/>
      <c r="BK14" s="134"/>
      <c r="BL14" s="135"/>
      <c r="BM14" s="155"/>
      <c r="BN14" s="156"/>
      <c r="BO14" s="156"/>
      <c r="BP14" s="156"/>
      <c r="BQ14" s="156"/>
      <c r="BR14" s="156"/>
      <c r="BS14" s="156"/>
      <c r="BT14" s="156"/>
      <c r="BU14" s="157"/>
      <c r="BV14" s="133"/>
      <c r="BW14" s="134"/>
      <c r="BX14" s="134"/>
      <c r="BY14" s="134"/>
      <c r="BZ14" s="134"/>
      <c r="CA14" s="134"/>
      <c r="CB14" s="134"/>
      <c r="CC14" s="134"/>
      <c r="CD14" s="134"/>
      <c r="CE14" s="134"/>
      <c r="CF14" s="135"/>
      <c r="CG14" s="133">
        <f>CG15+CG16+CG17</f>
        <v>4288359.5999999996</v>
      </c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5"/>
      <c r="CS14" s="133">
        <f>CS15+CS16</f>
        <v>3328359.6</v>
      </c>
      <c r="CT14" s="134"/>
      <c r="CU14" s="134"/>
      <c r="CV14" s="134"/>
      <c r="CW14" s="134"/>
      <c r="CX14" s="134"/>
      <c r="CY14" s="134"/>
      <c r="CZ14" s="134"/>
      <c r="DA14" s="134"/>
      <c r="DB14" s="134"/>
      <c r="DC14" s="135"/>
      <c r="DD14" s="133"/>
      <c r="DE14" s="134"/>
      <c r="DF14" s="134"/>
      <c r="DG14" s="134"/>
      <c r="DH14" s="134"/>
      <c r="DI14" s="134"/>
      <c r="DJ14" s="134"/>
      <c r="DK14" s="134"/>
      <c r="DL14" s="134"/>
      <c r="DM14" s="134"/>
      <c r="DN14" s="135"/>
      <c r="DO14" s="133">
        <f>DO17</f>
        <v>960000</v>
      </c>
      <c r="DP14" s="134"/>
      <c r="DQ14" s="134"/>
      <c r="DR14" s="134"/>
      <c r="DS14" s="134"/>
      <c r="DT14" s="134"/>
      <c r="DU14" s="134"/>
      <c r="DV14" s="135"/>
      <c r="DW14" s="133"/>
      <c r="DX14" s="134"/>
      <c r="DY14" s="134"/>
      <c r="DZ14" s="134"/>
      <c r="EA14" s="134"/>
      <c r="EB14" s="134"/>
      <c r="EC14" s="135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 t="e">
        <f>(EJ14+#REF!)/4/12</f>
        <v>#REF!</v>
      </c>
      <c r="EO14" s="54">
        <v>4813947.12</v>
      </c>
      <c r="EP14" s="35">
        <f>EO14-CS12</f>
        <v>0</v>
      </c>
      <c r="FA14" s="6">
        <v>3349310.4000000004</v>
      </c>
      <c r="FW14" s="6">
        <v>35046</v>
      </c>
    </row>
    <row r="15" spans="1:179" s="6" customFormat="1" ht="27" customHeight="1" x14ac:dyDescent="0.2">
      <c r="A15" s="136" t="s">
        <v>397</v>
      </c>
      <c r="B15" s="137"/>
      <c r="C15" s="137"/>
      <c r="D15" s="137"/>
      <c r="E15" s="137"/>
      <c r="F15" s="138"/>
      <c r="G15" s="139" t="s">
        <v>390</v>
      </c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1"/>
      <c r="Z15" s="142">
        <v>1</v>
      </c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4"/>
      <c r="AL15" s="133">
        <f t="shared" ref="AL15" si="0">AU15+BM15</f>
        <v>85342.22</v>
      </c>
      <c r="AM15" s="134"/>
      <c r="AN15" s="134"/>
      <c r="AO15" s="134"/>
      <c r="AP15" s="134"/>
      <c r="AQ15" s="134"/>
      <c r="AR15" s="134"/>
      <c r="AS15" s="134"/>
      <c r="AT15" s="135"/>
      <c r="AU15" s="133">
        <v>39879.54</v>
      </c>
      <c r="AV15" s="134"/>
      <c r="AW15" s="134"/>
      <c r="AX15" s="134"/>
      <c r="AY15" s="134"/>
      <c r="AZ15" s="134"/>
      <c r="BA15" s="134"/>
      <c r="BB15" s="134"/>
      <c r="BC15" s="135"/>
      <c r="BD15" s="133"/>
      <c r="BE15" s="134"/>
      <c r="BF15" s="134"/>
      <c r="BG15" s="134"/>
      <c r="BH15" s="134"/>
      <c r="BI15" s="134"/>
      <c r="BJ15" s="134"/>
      <c r="BK15" s="134"/>
      <c r="BL15" s="135"/>
      <c r="BM15" s="133">
        <v>45462.68</v>
      </c>
      <c r="BN15" s="134"/>
      <c r="BO15" s="134"/>
      <c r="BP15" s="134"/>
      <c r="BQ15" s="134"/>
      <c r="BR15" s="134"/>
      <c r="BS15" s="134"/>
      <c r="BT15" s="134"/>
      <c r="BU15" s="135"/>
      <c r="BV15" s="133"/>
      <c r="BW15" s="134"/>
      <c r="BX15" s="134"/>
      <c r="BY15" s="134"/>
      <c r="BZ15" s="134"/>
      <c r="CA15" s="134"/>
      <c r="CB15" s="134"/>
      <c r="CC15" s="134"/>
      <c r="CD15" s="134"/>
      <c r="CE15" s="134"/>
      <c r="CF15" s="135"/>
      <c r="CG15" s="133">
        <f>Z15*(AL15+BV15)*12</f>
        <v>1024106.64</v>
      </c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5"/>
      <c r="CS15" s="133">
        <f>CG15-DD15-DO15</f>
        <v>1024106.64</v>
      </c>
      <c r="CT15" s="134"/>
      <c r="CU15" s="134"/>
      <c r="CV15" s="134"/>
      <c r="CW15" s="134"/>
      <c r="CX15" s="134"/>
      <c r="CY15" s="134"/>
      <c r="CZ15" s="134"/>
      <c r="DA15" s="134"/>
      <c r="DB15" s="134"/>
      <c r="DC15" s="135"/>
      <c r="DD15" s="133"/>
      <c r="DE15" s="134"/>
      <c r="DF15" s="134"/>
      <c r="DG15" s="134"/>
      <c r="DH15" s="134"/>
      <c r="DI15" s="134"/>
      <c r="DJ15" s="134"/>
      <c r="DK15" s="134"/>
      <c r="DL15" s="134"/>
      <c r="DM15" s="134"/>
      <c r="DN15" s="135"/>
      <c r="DO15" s="133"/>
      <c r="DP15" s="134"/>
      <c r="DQ15" s="134"/>
      <c r="DR15" s="134"/>
      <c r="DS15" s="134"/>
      <c r="DT15" s="134"/>
      <c r="DU15" s="134"/>
      <c r="DV15" s="135"/>
      <c r="DW15" s="133"/>
      <c r="DX15" s="134"/>
      <c r="DY15" s="134"/>
      <c r="DZ15" s="134"/>
      <c r="EA15" s="134"/>
      <c r="EB15" s="134"/>
      <c r="EC15" s="135"/>
      <c r="ED15" s="44">
        <f>Z15*AL15*12</f>
        <v>1024106.64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  <c r="EO15" s="54">
        <f>EO16+EO23+EO18</f>
        <v>129049.00000000001</v>
      </c>
      <c r="EP15" s="35">
        <f>DO12-EO15</f>
        <v>960000</v>
      </c>
      <c r="FW15" s="6">
        <v>0</v>
      </c>
    </row>
    <row r="16" spans="1:179" s="6" customFormat="1" ht="29.25" customHeight="1" x14ac:dyDescent="0.2">
      <c r="A16" s="136" t="s">
        <v>398</v>
      </c>
      <c r="B16" s="137"/>
      <c r="C16" s="137"/>
      <c r="D16" s="137"/>
      <c r="E16" s="137"/>
      <c r="F16" s="138"/>
      <c r="G16" s="139" t="s">
        <v>391</v>
      </c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1"/>
      <c r="Z16" s="142">
        <v>4</v>
      </c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4"/>
      <c r="AL16" s="133">
        <f t="shared" ref="AL16" si="1">AU16+BM16</f>
        <v>48005.270000000004</v>
      </c>
      <c r="AM16" s="134"/>
      <c r="AN16" s="134"/>
      <c r="AO16" s="134"/>
      <c r="AP16" s="134"/>
      <c r="AQ16" s="134"/>
      <c r="AR16" s="134"/>
      <c r="AS16" s="134"/>
      <c r="AT16" s="135"/>
      <c r="AU16" s="133">
        <v>22432.37</v>
      </c>
      <c r="AV16" s="134"/>
      <c r="AW16" s="134"/>
      <c r="AX16" s="134"/>
      <c r="AY16" s="134"/>
      <c r="AZ16" s="134"/>
      <c r="BA16" s="134"/>
      <c r="BB16" s="134"/>
      <c r="BC16" s="135"/>
      <c r="BD16" s="133"/>
      <c r="BE16" s="134"/>
      <c r="BF16" s="134"/>
      <c r="BG16" s="134"/>
      <c r="BH16" s="134"/>
      <c r="BI16" s="134"/>
      <c r="BJ16" s="134"/>
      <c r="BK16" s="134"/>
      <c r="BL16" s="135"/>
      <c r="BM16" s="133">
        <f>25572.9</f>
        <v>25572.9</v>
      </c>
      <c r="BN16" s="134"/>
      <c r="BO16" s="134"/>
      <c r="BP16" s="134"/>
      <c r="BQ16" s="134"/>
      <c r="BR16" s="134"/>
      <c r="BS16" s="134"/>
      <c r="BT16" s="134"/>
      <c r="BU16" s="135"/>
      <c r="BV16" s="133"/>
      <c r="BW16" s="134"/>
      <c r="BX16" s="134"/>
      <c r="BY16" s="134"/>
      <c r="BZ16" s="134"/>
      <c r="CA16" s="134"/>
      <c r="CB16" s="134"/>
      <c r="CC16" s="134"/>
      <c r="CD16" s="134"/>
      <c r="CE16" s="134"/>
      <c r="CF16" s="135"/>
      <c r="CG16" s="133">
        <f t="shared" ref="CG16" si="2">Z16*(AL16+BV16)*12</f>
        <v>2304252.96</v>
      </c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5"/>
      <c r="CS16" s="133">
        <f>CG16-DD16-DO16</f>
        <v>2304252.96</v>
      </c>
      <c r="CT16" s="134"/>
      <c r="CU16" s="134"/>
      <c r="CV16" s="134"/>
      <c r="CW16" s="134"/>
      <c r="CX16" s="134"/>
      <c r="CY16" s="134"/>
      <c r="CZ16" s="134"/>
      <c r="DA16" s="134"/>
      <c r="DB16" s="134"/>
      <c r="DC16" s="135"/>
      <c r="DD16" s="133"/>
      <c r="DE16" s="134"/>
      <c r="DF16" s="134"/>
      <c r="DG16" s="134"/>
      <c r="DH16" s="134"/>
      <c r="DI16" s="134"/>
      <c r="DJ16" s="134"/>
      <c r="DK16" s="134"/>
      <c r="DL16" s="134"/>
      <c r="DM16" s="134"/>
      <c r="DN16" s="135"/>
      <c r="DO16" s="133"/>
      <c r="DP16" s="134"/>
      <c r="DQ16" s="134"/>
      <c r="DR16" s="134"/>
      <c r="DS16" s="134"/>
      <c r="DT16" s="134"/>
      <c r="DU16" s="134"/>
      <c r="DV16" s="135"/>
      <c r="DW16" s="133"/>
      <c r="DX16" s="134"/>
      <c r="DY16" s="134"/>
      <c r="DZ16" s="134"/>
      <c r="EA16" s="134"/>
      <c r="EB16" s="134"/>
      <c r="EC16" s="135"/>
      <c r="ED16" s="44">
        <f t="shared" ref="ED16:ED24" si="3">Z16*AL16*12</f>
        <v>2304252.96</v>
      </c>
      <c r="EE16" s="32"/>
      <c r="EF16" s="32"/>
      <c r="EG16" s="32"/>
      <c r="EH16" s="35"/>
      <c r="EI16" s="35"/>
      <c r="EJ16" s="34"/>
      <c r="EK16" s="36"/>
      <c r="EO16" s="54">
        <f>1089049-DO12</f>
        <v>0</v>
      </c>
      <c r="EP16" s="36"/>
      <c r="FL16" s="6">
        <v>490958.55000000005</v>
      </c>
      <c r="FW16" s="6">
        <v>52569</v>
      </c>
    </row>
    <row r="17" spans="1:179" s="6" customFormat="1" ht="27.95" customHeight="1" x14ac:dyDescent="0.2">
      <c r="A17" s="136" t="s">
        <v>399</v>
      </c>
      <c r="B17" s="137"/>
      <c r="C17" s="137"/>
      <c r="D17" s="137"/>
      <c r="E17" s="137"/>
      <c r="F17" s="138"/>
      <c r="G17" s="139" t="s">
        <v>391</v>
      </c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1"/>
      <c r="Z17" s="142">
        <v>4</v>
      </c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4"/>
      <c r="AL17" s="133">
        <f t="shared" ref="AL17" si="4">AU17+BM17</f>
        <v>20000</v>
      </c>
      <c r="AM17" s="134"/>
      <c r="AN17" s="134"/>
      <c r="AO17" s="134"/>
      <c r="AP17" s="134"/>
      <c r="AQ17" s="134"/>
      <c r="AR17" s="134"/>
      <c r="AS17" s="134"/>
      <c r="AT17" s="135"/>
      <c r="AU17" s="133"/>
      <c r="AV17" s="134"/>
      <c r="AW17" s="134"/>
      <c r="AX17" s="134"/>
      <c r="AY17" s="134"/>
      <c r="AZ17" s="134"/>
      <c r="BA17" s="134"/>
      <c r="BB17" s="134"/>
      <c r="BC17" s="135"/>
      <c r="BD17" s="133"/>
      <c r="BE17" s="134"/>
      <c r="BF17" s="134"/>
      <c r="BG17" s="134"/>
      <c r="BH17" s="134"/>
      <c r="BI17" s="134"/>
      <c r="BJ17" s="134"/>
      <c r="BK17" s="134"/>
      <c r="BL17" s="135"/>
      <c r="BM17" s="133">
        <v>20000</v>
      </c>
      <c r="BN17" s="134"/>
      <c r="BO17" s="134"/>
      <c r="BP17" s="134"/>
      <c r="BQ17" s="134"/>
      <c r="BR17" s="134"/>
      <c r="BS17" s="134"/>
      <c r="BT17" s="134"/>
      <c r="BU17" s="135"/>
      <c r="BV17" s="133"/>
      <c r="BW17" s="134"/>
      <c r="BX17" s="134"/>
      <c r="BY17" s="134"/>
      <c r="BZ17" s="134"/>
      <c r="CA17" s="134"/>
      <c r="CB17" s="134"/>
      <c r="CC17" s="134"/>
      <c r="CD17" s="134"/>
      <c r="CE17" s="134"/>
      <c r="CF17" s="135"/>
      <c r="CG17" s="133">
        <f t="shared" ref="CG17" si="5">Z17*(AL17+BV17)*12</f>
        <v>960000</v>
      </c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5"/>
      <c r="CS17" s="133"/>
      <c r="CT17" s="134"/>
      <c r="CU17" s="134"/>
      <c r="CV17" s="134"/>
      <c r="CW17" s="134"/>
      <c r="CX17" s="134"/>
      <c r="CY17" s="134"/>
      <c r="CZ17" s="134"/>
      <c r="DA17" s="134"/>
      <c r="DB17" s="134"/>
      <c r="DC17" s="135"/>
      <c r="DD17" s="133"/>
      <c r="DE17" s="134"/>
      <c r="DF17" s="134"/>
      <c r="DG17" s="134"/>
      <c r="DH17" s="134"/>
      <c r="DI17" s="134"/>
      <c r="DJ17" s="134"/>
      <c r="DK17" s="134"/>
      <c r="DL17" s="134"/>
      <c r="DM17" s="134"/>
      <c r="DN17" s="135"/>
      <c r="DO17" s="133">
        <f>CG17</f>
        <v>960000</v>
      </c>
      <c r="DP17" s="134"/>
      <c r="DQ17" s="134"/>
      <c r="DR17" s="134"/>
      <c r="DS17" s="134"/>
      <c r="DT17" s="134"/>
      <c r="DU17" s="134"/>
      <c r="DV17" s="135"/>
      <c r="DW17" s="133"/>
      <c r="DX17" s="134"/>
      <c r="DY17" s="134"/>
      <c r="DZ17" s="134"/>
      <c r="EA17" s="134"/>
      <c r="EB17" s="134"/>
      <c r="EC17" s="135"/>
      <c r="ED17" s="44">
        <f t="shared" si="3"/>
        <v>960000</v>
      </c>
      <c r="EE17" s="32"/>
      <c r="EF17" s="32"/>
      <c r="EG17" s="32"/>
      <c r="EH17" s="35"/>
      <c r="EI17" s="35"/>
      <c r="EJ17" s="34"/>
      <c r="EK17" s="36"/>
      <c r="EO17" s="54">
        <f>1089049-DO13</f>
        <v>1089049</v>
      </c>
      <c r="EP17" s="36"/>
      <c r="FL17" s="6">
        <v>490958.55000000005</v>
      </c>
      <c r="FW17" s="6">
        <v>52569</v>
      </c>
    </row>
    <row r="18" spans="1:179" s="6" customFormat="1" ht="27" customHeight="1" x14ac:dyDescent="0.2">
      <c r="A18" s="136" t="s">
        <v>395</v>
      </c>
      <c r="B18" s="137"/>
      <c r="C18" s="137"/>
      <c r="D18" s="137"/>
      <c r="E18" s="137"/>
      <c r="F18" s="138"/>
      <c r="G18" s="139" t="s">
        <v>263</v>
      </c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1"/>
      <c r="Z18" s="142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4"/>
      <c r="AL18" s="133"/>
      <c r="AM18" s="134"/>
      <c r="AN18" s="134"/>
      <c r="AO18" s="134"/>
      <c r="AP18" s="134"/>
      <c r="AQ18" s="134"/>
      <c r="AR18" s="134"/>
      <c r="AS18" s="134"/>
      <c r="AT18" s="135"/>
      <c r="AU18" s="133"/>
      <c r="AV18" s="134"/>
      <c r="AW18" s="134"/>
      <c r="AX18" s="134"/>
      <c r="AY18" s="134"/>
      <c r="AZ18" s="134"/>
      <c r="BA18" s="134"/>
      <c r="BB18" s="134"/>
      <c r="BC18" s="135"/>
      <c r="BD18" s="133"/>
      <c r="BE18" s="134"/>
      <c r="BF18" s="134"/>
      <c r="BG18" s="134"/>
      <c r="BH18" s="134"/>
      <c r="BI18" s="134"/>
      <c r="BJ18" s="134"/>
      <c r="BK18" s="134"/>
      <c r="BL18" s="135"/>
      <c r="BM18" s="133"/>
      <c r="BN18" s="134"/>
      <c r="BO18" s="134"/>
      <c r="BP18" s="134"/>
      <c r="BQ18" s="134"/>
      <c r="BR18" s="134"/>
      <c r="BS18" s="134"/>
      <c r="BT18" s="134"/>
      <c r="BU18" s="135"/>
      <c r="BV18" s="152"/>
      <c r="BW18" s="153"/>
      <c r="BX18" s="153"/>
      <c r="BY18" s="153"/>
      <c r="BZ18" s="153"/>
      <c r="CA18" s="153"/>
      <c r="CB18" s="153"/>
      <c r="CC18" s="153"/>
      <c r="CD18" s="153"/>
      <c r="CE18" s="153"/>
      <c r="CF18" s="154"/>
      <c r="CG18" s="133">
        <f>CG23+CG24+CG25</f>
        <v>1614636.52</v>
      </c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5"/>
      <c r="CS18" s="133">
        <f>CS23+CS24</f>
        <v>1485587.52</v>
      </c>
      <c r="CT18" s="134"/>
      <c r="CU18" s="134"/>
      <c r="CV18" s="134"/>
      <c r="CW18" s="134"/>
      <c r="CX18" s="134"/>
      <c r="CY18" s="134"/>
      <c r="CZ18" s="134"/>
      <c r="DA18" s="134"/>
      <c r="DB18" s="134"/>
      <c r="DC18" s="135"/>
      <c r="DD18" s="133"/>
      <c r="DE18" s="134"/>
      <c r="DF18" s="134"/>
      <c r="DG18" s="134"/>
      <c r="DH18" s="134"/>
      <c r="DI18" s="134"/>
      <c r="DJ18" s="134"/>
      <c r="DK18" s="134"/>
      <c r="DL18" s="134"/>
      <c r="DM18" s="134"/>
      <c r="DN18" s="135"/>
      <c r="DO18" s="133">
        <f>DO23+DO24+DO25+DO26</f>
        <v>129049.00000000001</v>
      </c>
      <c r="DP18" s="134"/>
      <c r="DQ18" s="134"/>
      <c r="DR18" s="134"/>
      <c r="DS18" s="134"/>
      <c r="DT18" s="134"/>
      <c r="DU18" s="134"/>
      <c r="DV18" s="135"/>
      <c r="DW18" s="133"/>
      <c r="DX18" s="134"/>
      <c r="DY18" s="134"/>
      <c r="DZ18" s="134"/>
      <c r="EA18" s="134"/>
      <c r="EB18" s="134"/>
      <c r="EC18" s="135"/>
      <c r="ED18" s="44">
        <f t="shared" si="3"/>
        <v>0</v>
      </c>
      <c r="EE18" s="32"/>
      <c r="EF18" s="32"/>
      <c r="EG18" s="32"/>
      <c r="EO18" s="54">
        <f>DO25+EO16</f>
        <v>129049.00000000001</v>
      </c>
      <c r="EP18" s="55"/>
      <c r="FA18" s="6">
        <v>1464620.85</v>
      </c>
      <c r="FW18" s="6">
        <v>23379.63</v>
      </c>
    </row>
    <row r="19" spans="1:179" s="6" customFormat="1" ht="27" hidden="1" customHeight="1" x14ac:dyDescent="0.2">
      <c r="A19" s="136"/>
      <c r="B19" s="137"/>
      <c r="C19" s="137"/>
      <c r="D19" s="137"/>
      <c r="E19" s="137"/>
      <c r="F19" s="138"/>
      <c r="G19" s="139" t="s">
        <v>385</v>
      </c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9"/>
      <c r="Z19" s="142">
        <v>40</v>
      </c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4"/>
      <c r="AL19" s="155"/>
      <c r="AM19" s="156"/>
      <c r="AN19" s="156"/>
      <c r="AO19" s="156"/>
      <c r="AP19" s="156"/>
      <c r="AQ19" s="156"/>
      <c r="AR19" s="156"/>
      <c r="AS19" s="156"/>
      <c r="AT19" s="157"/>
      <c r="AU19" s="133"/>
      <c r="AV19" s="134"/>
      <c r="AW19" s="134"/>
      <c r="AX19" s="134"/>
      <c r="AY19" s="134"/>
      <c r="AZ19" s="134"/>
      <c r="BA19" s="134"/>
      <c r="BB19" s="134"/>
      <c r="BC19" s="135"/>
      <c r="BD19" s="133"/>
      <c r="BE19" s="134"/>
      <c r="BF19" s="134"/>
      <c r="BG19" s="134"/>
      <c r="BH19" s="134"/>
      <c r="BI19" s="134"/>
      <c r="BJ19" s="134"/>
      <c r="BK19" s="134"/>
      <c r="BL19" s="135"/>
      <c r="BM19" s="155"/>
      <c r="BN19" s="156"/>
      <c r="BO19" s="156"/>
      <c r="BP19" s="156"/>
      <c r="BQ19" s="156"/>
      <c r="BR19" s="156"/>
      <c r="BS19" s="156"/>
      <c r="BT19" s="156"/>
      <c r="BU19" s="157"/>
      <c r="BV19" s="152"/>
      <c r="BW19" s="153"/>
      <c r="BX19" s="153"/>
      <c r="BY19" s="153"/>
      <c r="BZ19" s="153"/>
      <c r="CA19" s="153"/>
      <c r="CB19" s="153"/>
      <c r="CC19" s="153"/>
      <c r="CD19" s="153"/>
      <c r="CE19" s="153"/>
      <c r="CF19" s="154"/>
      <c r="CG19" s="133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5"/>
      <c r="CS19" s="155"/>
      <c r="CT19" s="156"/>
      <c r="CU19" s="156"/>
      <c r="CV19" s="156"/>
      <c r="CW19" s="156"/>
      <c r="CX19" s="156"/>
      <c r="CY19" s="156"/>
      <c r="CZ19" s="156"/>
      <c r="DA19" s="156"/>
      <c r="DB19" s="156"/>
      <c r="DC19" s="157"/>
      <c r="DD19" s="133"/>
      <c r="DE19" s="134"/>
      <c r="DF19" s="134"/>
      <c r="DG19" s="134"/>
      <c r="DH19" s="134"/>
      <c r="DI19" s="134"/>
      <c r="DJ19" s="134"/>
      <c r="DK19" s="134"/>
      <c r="DL19" s="134"/>
      <c r="DM19" s="134"/>
      <c r="DN19" s="135"/>
      <c r="DO19" s="133"/>
      <c r="DP19" s="134"/>
      <c r="DQ19" s="134"/>
      <c r="DR19" s="134"/>
      <c r="DS19" s="134"/>
      <c r="DT19" s="134"/>
      <c r="DU19" s="134"/>
      <c r="DV19" s="135"/>
      <c r="DW19" s="133"/>
      <c r="DX19" s="134"/>
      <c r="DY19" s="134"/>
      <c r="DZ19" s="134"/>
      <c r="EA19" s="134"/>
      <c r="EB19" s="134"/>
      <c r="EC19" s="135"/>
      <c r="ED19" s="44">
        <f t="shared" si="3"/>
        <v>0</v>
      </c>
      <c r="EE19" s="46">
        <v>3861.8758865248224</v>
      </c>
      <c r="EF19" s="46">
        <v>3861.8758865248224</v>
      </c>
      <c r="EG19" s="32"/>
      <c r="EO19" s="54"/>
      <c r="FL19" s="6">
        <v>1772893.202</v>
      </c>
      <c r="FW19" s="6">
        <v>466348.87</v>
      </c>
    </row>
    <row r="20" spans="1:179" s="6" customFormat="1" ht="27" hidden="1" customHeight="1" x14ac:dyDescent="0.2">
      <c r="A20" s="136"/>
      <c r="B20" s="137"/>
      <c r="C20" s="137"/>
      <c r="D20" s="137"/>
      <c r="E20" s="137"/>
      <c r="F20" s="138"/>
      <c r="G20" s="139" t="s">
        <v>385</v>
      </c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1"/>
      <c r="Z20" s="186">
        <v>0.5</v>
      </c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8"/>
      <c r="AL20" s="155">
        <f>BM20+AU20+BD20</f>
        <v>0</v>
      </c>
      <c r="AM20" s="156"/>
      <c r="AN20" s="156"/>
      <c r="AO20" s="156"/>
      <c r="AP20" s="156"/>
      <c r="AQ20" s="156"/>
      <c r="AR20" s="156"/>
      <c r="AS20" s="156"/>
      <c r="AT20" s="157"/>
      <c r="AU20" s="133"/>
      <c r="AV20" s="134"/>
      <c r="AW20" s="134"/>
      <c r="AX20" s="134"/>
      <c r="AY20" s="134"/>
      <c r="AZ20" s="134"/>
      <c r="BA20" s="134"/>
      <c r="BB20" s="134"/>
      <c r="BC20" s="135"/>
      <c r="BD20" s="155"/>
      <c r="BE20" s="156"/>
      <c r="BF20" s="156"/>
      <c r="BG20" s="156"/>
      <c r="BH20" s="156"/>
      <c r="BI20" s="156"/>
      <c r="BJ20" s="156"/>
      <c r="BK20" s="156"/>
      <c r="BL20" s="157"/>
      <c r="BM20" s="155"/>
      <c r="BN20" s="156"/>
      <c r="BO20" s="156"/>
      <c r="BP20" s="156"/>
      <c r="BQ20" s="156"/>
      <c r="BR20" s="156"/>
      <c r="BS20" s="156"/>
      <c r="BT20" s="156"/>
      <c r="BU20" s="157"/>
      <c r="BV20" s="152"/>
      <c r="BW20" s="153"/>
      <c r="BX20" s="153"/>
      <c r="BY20" s="153"/>
      <c r="BZ20" s="153"/>
      <c r="CA20" s="153"/>
      <c r="CB20" s="153"/>
      <c r="CC20" s="153"/>
      <c r="CD20" s="153"/>
      <c r="CE20" s="153"/>
      <c r="CF20" s="154"/>
      <c r="CG20" s="133">
        <f>Z20*(AL20+BV20)*3</f>
        <v>0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5"/>
      <c r="CS20" s="133"/>
      <c r="CT20" s="134"/>
      <c r="CU20" s="134"/>
      <c r="CV20" s="134"/>
      <c r="CW20" s="134"/>
      <c r="CX20" s="134"/>
      <c r="CY20" s="134"/>
      <c r="CZ20" s="134"/>
      <c r="DA20" s="134"/>
      <c r="DB20" s="134"/>
      <c r="DC20" s="135"/>
      <c r="DD20" s="133"/>
      <c r="DE20" s="134"/>
      <c r="DF20" s="134"/>
      <c r="DG20" s="134"/>
      <c r="DH20" s="134"/>
      <c r="DI20" s="134"/>
      <c r="DJ20" s="134"/>
      <c r="DK20" s="134"/>
      <c r="DL20" s="134"/>
      <c r="DM20" s="134"/>
      <c r="DN20" s="135"/>
      <c r="DO20" s="133">
        <f>CG20</f>
        <v>0</v>
      </c>
      <c r="DP20" s="134"/>
      <c r="DQ20" s="134"/>
      <c r="DR20" s="134"/>
      <c r="DS20" s="134"/>
      <c r="DT20" s="134"/>
      <c r="DU20" s="134"/>
      <c r="DV20" s="135"/>
      <c r="DW20" s="133"/>
      <c r="DX20" s="134"/>
      <c r="DY20" s="134"/>
      <c r="DZ20" s="134"/>
      <c r="EA20" s="134"/>
      <c r="EB20" s="134"/>
      <c r="EC20" s="135"/>
      <c r="ED20" s="44">
        <f t="shared" si="3"/>
        <v>0</v>
      </c>
      <c r="EE20" s="46">
        <v>3861.8758865248224</v>
      </c>
      <c r="EF20" s="46">
        <v>3861.8758865248224</v>
      </c>
      <c r="EG20" s="32"/>
    </row>
    <row r="21" spans="1:179" s="6" customFormat="1" ht="27" hidden="1" customHeight="1" x14ac:dyDescent="0.2">
      <c r="A21" s="136"/>
      <c r="B21" s="137"/>
      <c r="C21" s="137"/>
      <c r="D21" s="137"/>
      <c r="E21" s="137"/>
      <c r="F21" s="138"/>
      <c r="G21" s="139" t="s">
        <v>385</v>
      </c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9"/>
      <c r="Z21" s="186">
        <v>0.5</v>
      </c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8"/>
      <c r="AL21" s="155">
        <f>BM21+AU21+BD21</f>
        <v>0</v>
      </c>
      <c r="AM21" s="156"/>
      <c r="AN21" s="156"/>
      <c r="AO21" s="156"/>
      <c r="AP21" s="156"/>
      <c r="AQ21" s="156"/>
      <c r="AR21" s="156"/>
      <c r="AS21" s="156"/>
      <c r="AT21" s="157"/>
      <c r="AU21" s="133"/>
      <c r="AV21" s="134"/>
      <c r="AW21" s="134"/>
      <c r="AX21" s="134"/>
      <c r="AY21" s="134"/>
      <c r="AZ21" s="134"/>
      <c r="BA21" s="134"/>
      <c r="BB21" s="134"/>
      <c r="BC21" s="135"/>
      <c r="BD21" s="133"/>
      <c r="BE21" s="134"/>
      <c r="BF21" s="134"/>
      <c r="BG21" s="134"/>
      <c r="BH21" s="134"/>
      <c r="BI21" s="134"/>
      <c r="BJ21" s="134"/>
      <c r="BK21" s="134"/>
      <c r="BL21" s="135"/>
      <c r="BM21" s="155"/>
      <c r="BN21" s="156"/>
      <c r="BO21" s="156"/>
      <c r="BP21" s="156"/>
      <c r="BQ21" s="156"/>
      <c r="BR21" s="156"/>
      <c r="BS21" s="156"/>
      <c r="BT21" s="156"/>
      <c r="BU21" s="157"/>
      <c r="BV21" s="155"/>
      <c r="BW21" s="156"/>
      <c r="BX21" s="156"/>
      <c r="BY21" s="156"/>
      <c r="BZ21" s="156"/>
      <c r="CA21" s="156"/>
      <c r="CB21" s="156"/>
      <c r="CC21" s="156"/>
      <c r="CD21" s="156"/>
      <c r="CE21" s="156"/>
      <c r="CF21" s="157"/>
      <c r="CG21" s="133">
        <f>Z21*(AL21+BV21)*3</f>
        <v>0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5"/>
      <c r="CS21" s="133"/>
      <c r="CT21" s="134"/>
      <c r="CU21" s="134"/>
      <c r="CV21" s="134"/>
      <c r="CW21" s="134"/>
      <c r="CX21" s="134"/>
      <c r="CY21" s="134"/>
      <c r="CZ21" s="134"/>
      <c r="DA21" s="134"/>
      <c r="DB21" s="134"/>
      <c r="DC21" s="135"/>
      <c r="DD21" s="133"/>
      <c r="DE21" s="134"/>
      <c r="DF21" s="134"/>
      <c r="DG21" s="134"/>
      <c r="DH21" s="134"/>
      <c r="DI21" s="134"/>
      <c r="DJ21" s="134"/>
      <c r="DK21" s="134"/>
      <c r="DL21" s="134"/>
      <c r="DM21" s="134"/>
      <c r="DN21" s="135"/>
      <c r="DO21" s="133">
        <f>CG21</f>
        <v>0</v>
      </c>
      <c r="DP21" s="134"/>
      <c r="DQ21" s="134"/>
      <c r="DR21" s="134"/>
      <c r="DS21" s="134"/>
      <c r="DT21" s="134"/>
      <c r="DU21" s="134"/>
      <c r="DV21" s="135"/>
      <c r="DW21" s="133"/>
      <c r="DX21" s="134"/>
      <c r="DY21" s="134"/>
      <c r="DZ21" s="134"/>
      <c r="EA21" s="134"/>
      <c r="EB21" s="134"/>
      <c r="EC21" s="135"/>
      <c r="ED21" s="44">
        <f t="shared" si="3"/>
        <v>0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136"/>
      <c r="B22" s="137"/>
      <c r="C22" s="137"/>
      <c r="D22" s="137"/>
      <c r="E22" s="137"/>
      <c r="F22" s="138"/>
      <c r="G22" s="139" t="s">
        <v>385</v>
      </c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9"/>
      <c r="Z22" s="142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4"/>
      <c r="AL22" s="155">
        <f>BM22+AU22+BD22</f>
        <v>0</v>
      </c>
      <c r="AM22" s="156"/>
      <c r="AN22" s="156"/>
      <c r="AO22" s="156"/>
      <c r="AP22" s="156"/>
      <c r="AQ22" s="156"/>
      <c r="AR22" s="156"/>
      <c r="AS22" s="156"/>
      <c r="AT22" s="157"/>
      <c r="AU22" s="133"/>
      <c r="AV22" s="134"/>
      <c r="AW22" s="134"/>
      <c r="AX22" s="134"/>
      <c r="AY22" s="134"/>
      <c r="AZ22" s="134"/>
      <c r="BA22" s="134"/>
      <c r="BB22" s="134"/>
      <c r="BC22" s="135"/>
      <c r="BD22" s="133"/>
      <c r="BE22" s="134"/>
      <c r="BF22" s="134"/>
      <c r="BG22" s="134"/>
      <c r="BH22" s="134"/>
      <c r="BI22" s="134"/>
      <c r="BJ22" s="134"/>
      <c r="BK22" s="134"/>
      <c r="BL22" s="135"/>
      <c r="BM22" s="155"/>
      <c r="BN22" s="156"/>
      <c r="BO22" s="156"/>
      <c r="BP22" s="156"/>
      <c r="BQ22" s="156"/>
      <c r="BR22" s="156"/>
      <c r="BS22" s="156"/>
      <c r="BT22" s="156"/>
      <c r="BU22" s="157"/>
      <c r="BV22" s="133"/>
      <c r="BW22" s="134"/>
      <c r="BX22" s="134"/>
      <c r="BY22" s="134"/>
      <c r="BZ22" s="134"/>
      <c r="CA22" s="134"/>
      <c r="CB22" s="134"/>
      <c r="CC22" s="134"/>
      <c r="CD22" s="134"/>
      <c r="CE22" s="134"/>
      <c r="CF22" s="135"/>
      <c r="CG22" s="170">
        <f>Z22*(AL22+BV22)*3</f>
        <v>0</v>
      </c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2"/>
      <c r="CS22" s="133"/>
      <c r="CT22" s="134"/>
      <c r="CU22" s="134"/>
      <c r="CV22" s="134"/>
      <c r="CW22" s="134"/>
      <c r="CX22" s="134"/>
      <c r="CY22" s="134"/>
      <c r="CZ22" s="134"/>
      <c r="DA22" s="134"/>
      <c r="DB22" s="134"/>
      <c r="DC22" s="135"/>
      <c r="DD22" s="133"/>
      <c r="DE22" s="134"/>
      <c r="DF22" s="134"/>
      <c r="DG22" s="134"/>
      <c r="DH22" s="134"/>
      <c r="DI22" s="134"/>
      <c r="DJ22" s="134"/>
      <c r="DK22" s="134"/>
      <c r="DL22" s="134"/>
      <c r="DM22" s="134"/>
      <c r="DN22" s="135"/>
      <c r="DO22" s="170">
        <f>CG22</f>
        <v>0</v>
      </c>
      <c r="DP22" s="171"/>
      <c r="DQ22" s="171"/>
      <c r="DR22" s="171"/>
      <c r="DS22" s="171"/>
      <c r="DT22" s="171"/>
      <c r="DU22" s="171"/>
      <c r="DV22" s="172"/>
      <c r="DW22" s="133"/>
      <c r="DX22" s="134"/>
      <c r="DY22" s="134"/>
      <c r="DZ22" s="134"/>
      <c r="EA22" s="134"/>
      <c r="EB22" s="134"/>
      <c r="EC22" s="135"/>
      <c r="ED22" s="44">
        <f t="shared" si="3"/>
        <v>0</v>
      </c>
      <c r="EE22" s="46">
        <v>3861.8758865248224</v>
      </c>
      <c r="EF22" s="46">
        <v>3861.8758865248224</v>
      </c>
      <c r="EG22" s="32"/>
    </row>
    <row r="23" spans="1:179" s="6" customFormat="1" ht="28.5" customHeight="1" x14ac:dyDescent="0.2">
      <c r="A23" s="136" t="s">
        <v>150</v>
      </c>
      <c r="B23" s="137"/>
      <c r="C23" s="137"/>
      <c r="D23" s="137"/>
      <c r="E23" s="137"/>
      <c r="F23" s="138"/>
      <c r="G23" s="139" t="s">
        <v>392</v>
      </c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1"/>
      <c r="Z23" s="142">
        <v>1</v>
      </c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4"/>
      <c r="AL23" s="133">
        <f t="shared" ref="AL23" si="6">AU23+BM23</f>
        <v>49124.55</v>
      </c>
      <c r="AM23" s="134"/>
      <c r="AN23" s="134"/>
      <c r="AO23" s="134"/>
      <c r="AP23" s="134"/>
      <c r="AQ23" s="134"/>
      <c r="AR23" s="134"/>
      <c r="AS23" s="134"/>
      <c r="AT23" s="135"/>
      <c r="AU23" s="133">
        <v>20601.419999999998</v>
      </c>
      <c r="AV23" s="134"/>
      <c r="AW23" s="134"/>
      <c r="AX23" s="134"/>
      <c r="AY23" s="134"/>
      <c r="AZ23" s="134"/>
      <c r="BA23" s="134"/>
      <c r="BB23" s="134"/>
      <c r="BC23" s="135"/>
      <c r="BD23" s="133"/>
      <c r="BE23" s="134"/>
      <c r="BF23" s="134"/>
      <c r="BG23" s="134"/>
      <c r="BH23" s="134"/>
      <c r="BI23" s="134"/>
      <c r="BJ23" s="134"/>
      <c r="BK23" s="134"/>
      <c r="BL23" s="135"/>
      <c r="BM23" s="133">
        <f>24625.63+3897.5</f>
        <v>28523.13</v>
      </c>
      <c r="BN23" s="134"/>
      <c r="BO23" s="134"/>
      <c r="BP23" s="134"/>
      <c r="BQ23" s="134"/>
      <c r="BR23" s="134"/>
      <c r="BS23" s="134"/>
      <c r="BT23" s="134"/>
      <c r="BU23" s="135"/>
      <c r="BV23" s="133"/>
      <c r="BW23" s="134"/>
      <c r="BX23" s="134"/>
      <c r="BY23" s="134"/>
      <c r="BZ23" s="134"/>
      <c r="CA23" s="134"/>
      <c r="CB23" s="134"/>
      <c r="CC23" s="134"/>
      <c r="CD23" s="134"/>
      <c r="CE23" s="134"/>
      <c r="CF23" s="135"/>
      <c r="CG23" s="133">
        <f>Z23*(AL23+BV23)*12</f>
        <v>589494.60000000009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5"/>
      <c r="CS23" s="133">
        <f t="shared" ref="CS23" si="7">CG23-DD23-DO23</f>
        <v>589494.60000000009</v>
      </c>
      <c r="CT23" s="134"/>
      <c r="CU23" s="134"/>
      <c r="CV23" s="134"/>
      <c r="CW23" s="134"/>
      <c r="CX23" s="134"/>
      <c r="CY23" s="134"/>
      <c r="CZ23" s="134"/>
      <c r="DA23" s="134"/>
      <c r="DB23" s="134"/>
      <c r="DC23" s="135"/>
      <c r="DD23" s="133"/>
      <c r="DE23" s="134"/>
      <c r="DF23" s="134"/>
      <c r="DG23" s="134"/>
      <c r="DH23" s="134"/>
      <c r="DI23" s="134"/>
      <c r="DJ23" s="134"/>
      <c r="DK23" s="134"/>
      <c r="DL23" s="134"/>
      <c r="DM23" s="134"/>
      <c r="DN23" s="135"/>
      <c r="DO23" s="133"/>
      <c r="DP23" s="134"/>
      <c r="DQ23" s="134"/>
      <c r="DR23" s="134"/>
      <c r="DS23" s="134"/>
      <c r="DT23" s="134"/>
      <c r="DU23" s="134"/>
      <c r="DV23" s="135"/>
      <c r="DW23" s="133"/>
      <c r="DX23" s="134"/>
      <c r="DY23" s="134"/>
      <c r="DZ23" s="134"/>
      <c r="EA23" s="134"/>
      <c r="EB23" s="134"/>
      <c r="EC23" s="135"/>
      <c r="ED23" s="44">
        <f t="shared" si="3"/>
        <v>589494.60000000009</v>
      </c>
      <c r="EE23" s="32"/>
      <c r="EF23" s="32"/>
      <c r="EG23" s="32"/>
      <c r="EH23" s="35"/>
      <c r="EI23" s="35"/>
      <c r="EJ23" s="34"/>
      <c r="EK23" s="36"/>
      <c r="EO23" s="54"/>
      <c r="EP23" s="55"/>
      <c r="FL23" s="6">
        <v>490958.55000000005</v>
      </c>
      <c r="FW23" s="6">
        <v>52569</v>
      </c>
    </row>
    <row r="24" spans="1:179" s="6" customFormat="1" ht="31.7" customHeight="1" x14ac:dyDescent="0.2">
      <c r="A24" s="136" t="s">
        <v>396</v>
      </c>
      <c r="B24" s="137"/>
      <c r="C24" s="137"/>
      <c r="D24" s="137"/>
      <c r="E24" s="137"/>
      <c r="F24" s="138"/>
      <c r="G24" s="139" t="s">
        <v>393</v>
      </c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1"/>
      <c r="Z24" s="142">
        <v>3</v>
      </c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4"/>
      <c r="AL24" s="133">
        <f>AU24+BM24</f>
        <v>24891.47</v>
      </c>
      <c r="AM24" s="134"/>
      <c r="AN24" s="134"/>
      <c r="AO24" s="134"/>
      <c r="AP24" s="134"/>
      <c r="AQ24" s="134"/>
      <c r="AR24" s="134"/>
      <c r="AS24" s="134"/>
      <c r="AT24" s="135"/>
      <c r="AU24" s="133">
        <v>11631.53</v>
      </c>
      <c r="AV24" s="134"/>
      <c r="AW24" s="134"/>
      <c r="AX24" s="134"/>
      <c r="AY24" s="134"/>
      <c r="AZ24" s="134"/>
      <c r="BA24" s="134"/>
      <c r="BB24" s="134"/>
      <c r="BC24" s="135"/>
      <c r="BD24" s="133"/>
      <c r="BE24" s="134"/>
      <c r="BF24" s="134"/>
      <c r="BG24" s="134"/>
      <c r="BH24" s="134"/>
      <c r="BI24" s="134"/>
      <c r="BJ24" s="134"/>
      <c r="BK24" s="134"/>
      <c r="BL24" s="135"/>
      <c r="BM24" s="133">
        <f>13259.94</f>
        <v>13259.94</v>
      </c>
      <c r="BN24" s="134"/>
      <c r="BO24" s="134"/>
      <c r="BP24" s="134"/>
      <c r="BQ24" s="134"/>
      <c r="BR24" s="134"/>
      <c r="BS24" s="134"/>
      <c r="BT24" s="134"/>
      <c r="BU24" s="135"/>
      <c r="BV24" s="152"/>
      <c r="BW24" s="153"/>
      <c r="BX24" s="153"/>
      <c r="BY24" s="153"/>
      <c r="BZ24" s="153"/>
      <c r="CA24" s="153"/>
      <c r="CB24" s="153"/>
      <c r="CC24" s="153"/>
      <c r="CD24" s="153"/>
      <c r="CE24" s="153"/>
      <c r="CF24" s="154"/>
      <c r="CG24" s="133">
        <f>Z24*(AL24+BV24)*12</f>
        <v>896092.92</v>
      </c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5"/>
      <c r="CS24" s="133">
        <f>CG24-DD24-DO24</f>
        <v>896092.92</v>
      </c>
      <c r="CT24" s="134"/>
      <c r="CU24" s="134"/>
      <c r="CV24" s="134"/>
      <c r="CW24" s="134"/>
      <c r="CX24" s="134"/>
      <c r="CY24" s="134"/>
      <c r="CZ24" s="134"/>
      <c r="DA24" s="134"/>
      <c r="DB24" s="134"/>
      <c r="DC24" s="135"/>
      <c r="DD24" s="133"/>
      <c r="DE24" s="134"/>
      <c r="DF24" s="134"/>
      <c r="DG24" s="134"/>
      <c r="DH24" s="134"/>
      <c r="DI24" s="134"/>
      <c r="DJ24" s="134"/>
      <c r="DK24" s="134"/>
      <c r="DL24" s="134"/>
      <c r="DM24" s="134"/>
      <c r="DN24" s="135"/>
      <c r="DO24" s="133"/>
      <c r="DP24" s="134"/>
      <c r="DQ24" s="134"/>
      <c r="DR24" s="134"/>
      <c r="DS24" s="134"/>
      <c r="DT24" s="134"/>
      <c r="DU24" s="134"/>
      <c r="DV24" s="135"/>
      <c r="DW24" s="133"/>
      <c r="DX24" s="134"/>
      <c r="DY24" s="134"/>
      <c r="DZ24" s="134"/>
      <c r="EA24" s="134"/>
      <c r="EB24" s="134"/>
      <c r="EC24" s="135"/>
      <c r="ED24" s="44">
        <f t="shared" si="3"/>
        <v>896092.92</v>
      </c>
      <c r="EE24" s="32"/>
      <c r="EF24" s="32"/>
      <c r="EG24" s="32"/>
      <c r="EH24" s="35"/>
      <c r="EI24" s="35"/>
      <c r="EJ24" s="34"/>
      <c r="EK24" s="36"/>
      <c r="EO24" s="54"/>
      <c r="EP24" s="55"/>
      <c r="FL24" s="6">
        <v>490958.55000000005</v>
      </c>
      <c r="FW24" s="6">
        <v>52569</v>
      </c>
    </row>
    <row r="25" spans="1:179" s="6" customFormat="1" ht="27" customHeight="1" x14ac:dyDescent="0.2">
      <c r="A25" s="145" t="s">
        <v>400</v>
      </c>
      <c r="B25" s="146"/>
      <c r="C25" s="146"/>
      <c r="D25" s="146"/>
      <c r="E25" s="146"/>
      <c r="F25" s="147"/>
      <c r="G25" s="139" t="s">
        <v>394</v>
      </c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1"/>
      <c r="Z25" s="142">
        <v>3</v>
      </c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4"/>
      <c r="AL25" s="133">
        <f>BM25+AU25+BD25</f>
        <v>14338.78</v>
      </c>
      <c r="AM25" s="134"/>
      <c r="AN25" s="134"/>
      <c r="AO25" s="134"/>
      <c r="AP25" s="134"/>
      <c r="AQ25" s="134"/>
      <c r="AR25" s="134"/>
      <c r="AS25" s="134"/>
      <c r="AT25" s="135"/>
      <c r="AU25" s="133"/>
      <c r="AV25" s="134"/>
      <c r="AW25" s="134"/>
      <c r="AX25" s="134"/>
      <c r="AY25" s="134"/>
      <c r="AZ25" s="134"/>
      <c r="BA25" s="134"/>
      <c r="BB25" s="134"/>
      <c r="BC25" s="135"/>
      <c r="BD25" s="133"/>
      <c r="BE25" s="134"/>
      <c r="BF25" s="134"/>
      <c r="BG25" s="134"/>
      <c r="BH25" s="134"/>
      <c r="BI25" s="134"/>
      <c r="BJ25" s="134"/>
      <c r="BK25" s="134"/>
      <c r="BL25" s="135"/>
      <c r="BM25" s="133">
        <v>14338.78</v>
      </c>
      <c r="BN25" s="134"/>
      <c r="BO25" s="134"/>
      <c r="BP25" s="134"/>
      <c r="BQ25" s="134"/>
      <c r="BR25" s="134"/>
      <c r="BS25" s="134"/>
      <c r="BT25" s="134"/>
      <c r="BU25" s="135"/>
      <c r="BV25" s="133"/>
      <c r="BW25" s="134"/>
      <c r="BX25" s="134"/>
      <c r="BY25" s="134"/>
      <c r="BZ25" s="134"/>
      <c r="CA25" s="134"/>
      <c r="CB25" s="134"/>
      <c r="CC25" s="134"/>
      <c r="CD25" s="134"/>
      <c r="CE25" s="134"/>
      <c r="CF25" s="135"/>
      <c r="CG25" s="133">
        <f>Z25*AL25*3-0.02</f>
        <v>129049.00000000001</v>
      </c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5"/>
      <c r="CS25" s="133"/>
      <c r="CT25" s="134"/>
      <c r="CU25" s="134"/>
      <c r="CV25" s="134"/>
      <c r="CW25" s="134"/>
      <c r="CX25" s="134"/>
      <c r="CY25" s="134"/>
      <c r="CZ25" s="134"/>
      <c r="DA25" s="134"/>
      <c r="DB25" s="134"/>
      <c r="DC25" s="135"/>
      <c r="DD25" s="133"/>
      <c r="DE25" s="134"/>
      <c r="DF25" s="134"/>
      <c r="DG25" s="134"/>
      <c r="DH25" s="134"/>
      <c r="DI25" s="134"/>
      <c r="DJ25" s="134"/>
      <c r="DK25" s="134"/>
      <c r="DL25" s="134"/>
      <c r="DM25" s="134"/>
      <c r="DN25" s="135"/>
      <c r="DO25" s="133">
        <f>CG25</f>
        <v>129049.00000000001</v>
      </c>
      <c r="DP25" s="134"/>
      <c r="DQ25" s="134"/>
      <c r="DR25" s="134"/>
      <c r="DS25" s="134"/>
      <c r="DT25" s="134"/>
      <c r="DU25" s="134"/>
      <c r="DV25" s="135"/>
      <c r="DW25" s="133"/>
      <c r="DX25" s="134"/>
      <c r="DY25" s="134"/>
      <c r="DZ25" s="134"/>
      <c r="EA25" s="134"/>
      <c r="EB25" s="134"/>
      <c r="EC25" s="135"/>
      <c r="ED25" s="44">
        <f>Z25*AL25*3</f>
        <v>129049.02000000002</v>
      </c>
      <c r="EE25" s="46">
        <v>3861.8758865248224</v>
      </c>
      <c r="EF25" s="46">
        <v>3861.8758865248224</v>
      </c>
      <c r="EG25" s="32"/>
    </row>
    <row r="26" spans="1:179" s="6" customFormat="1" ht="27" hidden="1" customHeight="1" x14ac:dyDescent="0.2">
      <c r="A26" s="145" t="s">
        <v>122</v>
      </c>
      <c r="B26" s="146"/>
      <c r="C26" s="146"/>
      <c r="D26" s="146"/>
      <c r="E26" s="146"/>
      <c r="F26" s="147"/>
      <c r="G26" s="139" t="s">
        <v>394</v>
      </c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1"/>
      <c r="Z26" s="142">
        <v>1</v>
      </c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4"/>
      <c r="AL26" s="133">
        <f>BM26+AU26+BD26</f>
        <v>0</v>
      </c>
      <c r="AM26" s="134"/>
      <c r="AN26" s="134"/>
      <c r="AO26" s="134"/>
      <c r="AP26" s="134"/>
      <c r="AQ26" s="134"/>
      <c r="AR26" s="134"/>
      <c r="AS26" s="134"/>
      <c r="AT26" s="135"/>
      <c r="AU26" s="133"/>
      <c r="AV26" s="134"/>
      <c r="AW26" s="134"/>
      <c r="AX26" s="134"/>
      <c r="AY26" s="134"/>
      <c r="AZ26" s="134"/>
      <c r="BA26" s="134"/>
      <c r="BB26" s="134"/>
      <c r="BC26" s="135"/>
      <c r="BD26" s="133"/>
      <c r="BE26" s="134"/>
      <c r="BF26" s="134"/>
      <c r="BG26" s="134"/>
      <c r="BH26" s="134"/>
      <c r="BI26" s="134"/>
      <c r="BJ26" s="134"/>
      <c r="BK26" s="134"/>
      <c r="BL26" s="135"/>
      <c r="BM26" s="189"/>
      <c r="BN26" s="190"/>
      <c r="BO26" s="190"/>
      <c r="BP26" s="190"/>
      <c r="BQ26" s="190"/>
      <c r="BR26" s="190"/>
      <c r="BS26" s="190"/>
      <c r="BT26" s="190"/>
      <c r="BU26" s="191"/>
      <c r="BV26" s="133"/>
      <c r="BW26" s="134"/>
      <c r="BX26" s="134"/>
      <c r="BY26" s="134"/>
      <c r="BZ26" s="134"/>
      <c r="CA26" s="134"/>
      <c r="CB26" s="134"/>
      <c r="CC26" s="134"/>
      <c r="CD26" s="134"/>
      <c r="CE26" s="134"/>
      <c r="CF26" s="135"/>
      <c r="CG26" s="133">
        <f>DO26</f>
        <v>0</v>
      </c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5"/>
      <c r="CS26" s="133"/>
      <c r="CT26" s="134"/>
      <c r="CU26" s="134"/>
      <c r="CV26" s="134"/>
      <c r="CW26" s="134"/>
      <c r="CX26" s="134"/>
      <c r="CY26" s="134"/>
      <c r="CZ26" s="134"/>
      <c r="DA26" s="134"/>
      <c r="DB26" s="134"/>
      <c r="DC26" s="135"/>
      <c r="DD26" s="133"/>
      <c r="DE26" s="134"/>
      <c r="DF26" s="134"/>
      <c r="DG26" s="134"/>
      <c r="DH26" s="134"/>
      <c r="DI26" s="134"/>
      <c r="DJ26" s="134"/>
      <c r="DK26" s="134"/>
      <c r="DL26" s="134"/>
      <c r="DM26" s="134"/>
      <c r="DN26" s="135"/>
      <c r="DO26" s="133"/>
      <c r="DP26" s="134"/>
      <c r="DQ26" s="134"/>
      <c r="DR26" s="134"/>
      <c r="DS26" s="134"/>
      <c r="DT26" s="134"/>
      <c r="DU26" s="134"/>
      <c r="DV26" s="135"/>
      <c r="DW26" s="133"/>
      <c r="DX26" s="134"/>
      <c r="DY26" s="134"/>
      <c r="DZ26" s="134"/>
      <c r="EA26" s="134"/>
      <c r="EB26" s="134"/>
      <c r="EC26" s="135"/>
      <c r="ED26" s="46">
        <v>3861.8758865248224</v>
      </c>
      <c r="EE26" s="46">
        <v>3861.8758865248224</v>
      </c>
      <c r="EF26" s="46">
        <v>3861.8758865248224</v>
      </c>
      <c r="EG26" s="32"/>
    </row>
    <row r="27" spans="1:179" s="6" customFormat="1" ht="170.25" customHeight="1" x14ac:dyDescent="0.2">
      <c r="A27" s="145" t="s">
        <v>7</v>
      </c>
      <c r="B27" s="146"/>
      <c r="C27" s="146"/>
      <c r="D27" s="146"/>
      <c r="E27" s="146"/>
      <c r="F27" s="147"/>
      <c r="G27" s="139" t="s">
        <v>259</v>
      </c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5"/>
      <c r="Z27" s="142">
        <v>8</v>
      </c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4"/>
      <c r="AL27" s="142">
        <v>312.5</v>
      </c>
      <c r="AM27" s="143"/>
      <c r="AN27" s="143"/>
      <c r="AO27" s="143"/>
      <c r="AP27" s="143"/>
      <c r="AQ27" s="143"/>
      <c r="AR27" s="143"/>
      <c r="AS27" s="143"/>
      <c r="AT27" s="144"/>
      <c r="AU27" s="142" t="s">
        <v>1</v>
      </c>
      <c r="AV27" s="143"/>
      <c r="AW27" s="143"/>
      <c r="AX27" s="143"/>
      <c r="AY27" s="143"/>
      <c r="AZ27" s="143"/>
      <c r="BA27" s="143"/>
      <c r="BB27" s="143"/>
      <c r="BC27" s="144"/>
      <c r="BD27" s="142" t="s">
        <v>1</v>
      </c>
      <c r="BE27" s="143"/>
      <c r="BF27" s="143"/>
      <c r="BG27" s="143"/>
      <c r="BH27" s="143"/>
      <c r="BI27" s="143"/>
      <c r="BJ27" s="143"/>
      <c r="BK27" s="143"/>
      <c r="BL27" s="144"/>
      <c r="BM27" s="142" t="s">
        <v>1</v>
      </c>
      <c r="BN27" s="143"/>
      <c r="BO27" s="143"/>
      <c r="BP27" s="143"/>
      <c r="BQ27" s="143"/>
      <c r="BR27" s="143"/>
      <c r="BS27" s="143"/>
      <c r="BT27" s="143"/>
      <c r="BU27" s="144"/>
      <c r="BV27" s="142" t="s">
        <v>1</v>
      </c>
      <c r="BW27" s="143"/>
      <c r="BX27" s="143"/>
      <c r="BY27" s="143"/>
      <c r="BZ27" s="143"/>
      <c r="CA27" s="143"/>
      <c r="CB27" s="143"/>
      <c r="CC27" s="143"/>
      <c r="CD27" s="143"/>
      <c r="CE27" s="143"/>
      <c r="CF27" s="144"/>
      <c r="CG27" s="133">
        <f>Z27*AL27*12</f>
        <v>30000</v>
      </c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5"/>
      <c r="CS27" s="133">
        <f>CG27</f>
        <v>30000</v>
      </c>
      <c r="CT27" s="134"/>
      <c r="CU27" s="134"/>
      <c r="CV27" s="134"/>
      <c r="CW27" s="134"/>
      <c r="CX27" s="134"/>
      <c r="CY27" s="134"/>
      <c r="CZ27" s="134"/>
      <c r="DA27" s="134"/>
      <c r="DB27" s="134"/>
      <c r="DC27" s="135"/>
      <c r="DD27" s="142"/>
      <c r="DE27" s="143"/>
      <c r="DF27" s="143"/>
      <c r="DG27" s="143"/>
      <c r="DH27" s="143"/>
      <c r="DI27" s="143"/>
      <c r="DJ27" s="143"/>
      <c r="DK27" s="143"/>
      <c r="DL27" s="143"/>
      <c r="DM27" s="143"/>
      <c r="DN27" s="144"/>
      <c r="DO27" s="142"/>
      <c r="DP27" s="143"/>
      <c r="DQ27" s="143"/>
      <c r="DR27" s="143"/>
      <c r="DS27" s="143"/>
      <c r="DT27" s="143"/>
      <c r="DU27" s="143"/>
      <c r="DV27" s="144"/>
      <c r="DW27" s="142"/>
      <c r="DX27" s="143"/>
      <c r="DY27" s="143"/>
      <c r="DZ27" s="143"/>
      <c r="EA27" s="143"/>
      <c r="EB27" s="143"/>
      <c r="EC27" s="144"/>
      <c r="ED27" s="46">
        <f>ED14-CG21</f>
        <v>1089049</v>
      </c>
      <c r="EE27" s="48">
        <f>ED27/3/94</f>
        <v>3861.8758865248224</v>
      </c>
      <c r="EF27" s="47">
        <f>1089049/3/94</f>
        <v>3861.8758865248224</v>
      </c>
      <c r="EG27" s="32"/>
      <c r="EP27" s="35"/>
    </row>
    <row r="28" spans="1:179" s="6" customFormat="1" ht="16.5" customHeight="1" x14ac:dyDescent="0.2">
      <c r="A28" s="148" t="s">
        <v>16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5"/>
      <c r="AL28" s="149"/>
      <c r="AM28" s="150"/>
      <c r="AN28" s="150"/>
      <c r="AO28" s="150"/>
      <c r="AP28" s="150"/>
      <c r="AQ28" s="150"/>
      <c r="AR28" s="150"/>
      <c r="AS28" s="150"/>
      <c r="AT28" s="151"/>
      <c r="AU28" s="149" t="s">
        <v>1</v>
      </c>
      <c r="AV28" s="150"/>
      <c r="AW28" s="150"/>
      <c r="AX28" s="150"/>
      <c r="AY28" s="150"/>
      <c r="AZ28" s="150"/>
      <c r="BA28" s="150"/>
      <c r="BB28" s="150"/>
      <c r="BC28" s="151"/>
      <c r="BD28" s="149" t="s">
        <v>1</v>
      </c>
      <c r="BE28" s="150"/>
      <c r="BF28" s="150"/>
      <c r="BG28" s="150"/>
      <c r="BH28" s="150"/>
      <c r="BI28" s="150"/>
      <c r="BJ28" s="150"/>
      <c r="BK28" s="150"/>
      <c r="BL28" s="151"/>
      <c r="BM28" s="149" t="s">
        <v>1</v>
      </c>
      <c r="BN28" s="150"/>
      <c r="BO28" s="150"/>
      <c r="BP28" s="150"/>
      <c r="BQ28" s="150"/>
      <c r="BR28" s="150"/>
      <c r="BS28" s="150"/>
      <c r="BT28" s="150"/>
      <c r="BU28" s="151"/>
      <c r="BV28" s="149"/>
      <c r="BW28" s="150"/>
      <c r="BX28" s="150"/>
      <c r="BY28" s="150"/>
      <c r="BZ28" s="150"/>
      <c r="CA28" s="150"/>
      <c r="CB28" s="150"/>
      <c r="CC28" s="150"/>
      <c r="CD28" s="150"/>
      <c r="CE28" s="150"/>
      <c r="CF28" s="151"/>
      <c r="CG28" s="133">
        <f>CG12+CG27</f>
        <v>5932996.1199999992</v>
      </c>
      <c r="CH28" s="143"/>
      <c r="CI28" s="143"/>
      <c r="CJ28" s="143"/>
      <c r="CK28" s="143"/>
      <c r="CL28" s="143"/>
      <c r="CM28" s="143"/>
      <c r="CN28" s="143"/>
      <c r="CO28" s="143"/>
      <c r="CP28" s="143"/>
      <c r="CQ28" s="143"/>
      <c r="CR28" s="144"/>
      <c r="CS28" s="133">
        <f>CS14+CS18+CS27</f>
        <v>4843947.12</v>
      </c>
      <c r="CT28" s="143"/>
      <c r="CU28" s="143"/>
      <c r="CV28" s="143"/>
      <c r="CW28" s="143"/>
      <c r="CX28" s="143"/>
      <c r="CY28" s="143"/>
      <c r="CZ28" s="143"/>
      <c r="DA28" s="143"/>
      <c r="DB28" s="143"/>
      <c r="DC28" s="144"/>
      <c r="DD28" s="142"/>
      <c r="DE28" s="143"/>
      <c r="DF28" s="143"/>
      <c r="DG28" s="143"/>
      <c r="DH28" s="143"/>
      <c r="DI28" s="143"/>
      <c r="DJ28" s="143"/>
      <c r="DK28" s="143"/>
      <c r="DL28" s="143"/>
      <c r="DM28" s="143"/>
      <c r="DN28" s="144"/>
      <c r="DO28" s="133">
        <f>DO14+DO25+DO26</f>
        <v>1089049</v>
      </c>
      <c r="DP28" s="143"/>
      <c r="DQ28" s="143"/>
      <c r="DR28" s="143"/>
      <c r="DS28" s="143"/>
      <c r="DT28" s="143"/>
      <c r="DU28" s="143"/>
      <c r="DV28" s="144"/>
      <c r="DW28" s="142"/>
      <c r="DX28" s="143"/>
      <c r="DY28" s="143"/>
      <c r="DZ28" s="143"/>
      <c r="EA28" s="143"/>
      <c r="EB28" s="143"/>
      <c r="EC28" s="144"/>
      <c r="ED28" s="45">
        <f>ED14/3</f>
        <v>363016.33333333331</v>
      </c>
      <c r="EE28" s="32"/>
      <c r="EF28" s="32"/>
      <c r="EG28" s="32"/>
    </row>
    <row r="29" spans="1:179" x14ac:dyDescent="0.2">
      <c r="A29" s="161" t="s">
        <v>217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2"/>
      <c r="CD29" s="162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2"/>
      <c r="DF29" s="162"/>
      <c r="DG29" s="162"/>
      <c r="DH29" s="162"/>
      <c r="DI29" s="162"/>
      <c r="DJ29" s="162"/>
      <c r="DK29" s="162"/>
      <c r="DL29" s="162"/>
      <c r="DM29" s="162"/>
      <c r="DN29" s="162"/>
      <c r="DO29" s="162"/>
      <c r="DP29" s="162"/>
      <c r="DQ29" s="162"/>
      <c r="DR29" s="162"/>
      <c r="DS29" s="162"/>
      <c r="DT29" s="162"/>
      <c r="DU29" s="162"/>
      <c r="DV29" s="162"/>
      <c r="DW29" s="162"/>
      <c r="DX29" s="162"/>
      <c r="DY29" s="162"/>
      <c r="DZ29" s="162"/>
      <c r="EA29" s="162"/>
      <c r="EB29" s="162"/>
      <c r="EC29" s="162"/>
      <c r="ED29" s="33"/>
      <c r="EE29" s="33"/>
      <c r="EF29" s="33"/>
      <c r="EG29" s="33"/>
    </row>
  </sheetData>
  <mergeCells count="253">
    <mergeCell ref="DO17:DV17"/>
    <mergeCell ref="DW17:EC17"/>
    <mergeCell ref="A26:F26"/>
    <mergeCell ref="G26:Y26"/>
    <mergeCell ref="Z26:AK26"/>
    <mergeCell ref="AL26:AT26"/>
    <mergeCell ref="AU26:BC26"/>
    <mergeCell ref="BD26:BL26"/>
    <mergeCell ref="BM26:BU26"/>
    <mergeCell ref="BV26:CF26"/>
    <mergeCell ref="CG26:CR26"/>
    <mergeCell ref="CS26:DC26"/>
    <mergeCell ref="DD26:DN26"/>
    <mergeCell ref="DO26:DV26"/>
    <mergeCell ref="DW26:EC26"/>
    <mergeCell ref="Z17:AK17"/>
    <mergeCell ref="AL17:AT17"/>
    <mergeCell ref="AU17:BC17"/>
    <mergeCell ref="BD17:BL17"/>
    <mergeCell ref="BM17:BU17"/>
    <mergeCell ref="BV17:CF17"/>
    <mergeCell ref="CG17:CR17"/>
    <mergeCell ref="CS17:DC17"/>
    <mergeCell ref="DD17:DN17"/>
    <mergeCell ref="DO16:DV16"/>
    <mergeCell ref="DW16:EC16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CS24:DC24"/>
    <mergeCell ref="DD24:DN24"/>
    <mergeCell ref="DO24:DV24"/>
    <mergeCell ref="DW24:EC24"/>
    <mergeCell ref="DD19:DN19"/>
    <mergeCell ref="CS19:DC19"/>
    <mergeCell ref="CG19:CR19"/>
    <mergeCell ref="BV19:CF19"/>
    <mergeCell ref="BM19:BU19"/>
    <mergeCell ref="BD19:BL19"/>
    <mergeCell ref="AU19:BC19"/>
    <mergeCell ref="A17:F17"/>
    <mergeCell ref="G17:Y17"/>
    <mergeCell ref="DW25:EC25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5:F25"/>
    <mergeCell ref="G25:Y25"/>
    <mergeCell ref="Z25:AK25"/>
    <mergeCell ref="AL25:AT25"/>
    <mergeCell ref="AU25:BC25"/>
    <mergeCell ref="BD25:BL25"/>
    <mergeCell ref="BM25:BU25"/>
    <mergeCell ref="BV25:CF25"/>
    <mergeCell ref="CG25:CR25"/>
    <mergeCell ref="AU21:BC21"/>
    <mergeCell ref="Z21:AK21"/>
    <mergeCell ref="G21:Y21"/>
    <mergeCell ref="A21:F21"/>
    <mergeCell ref="A22:F22"/>
    <mergeCell ref="G22:Y22"/>
    <mergeCell ref="Z22:AK22"/>
    <mergeCell ref="AL22:AT22"/>
    <mergeCell ref="AU22:BC22"/>
    <mergeCell ref="DO25:DV25"/>
    <mergeCell ref="DO19:DV19"/>
    <mergeCell ref="CS25:DC25"/>
    <mergeCell ref="DD25:DN25"/>
    <mergeCell ref="CG21:CR21"/>
    <mergeCell ref="BV21:CF21"/>
    <mergeCell ref="AL21:AT21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DO23:DV23"/>
    <mergeCell ref="DW19:EC19"/>
    <mergeCell ref="DO22:DV22"/>
    <mergeCell ref="DW22:EC22"/>
    <mergeCell ref="CS20:DC20"/>
    <mergeCell ref="CS21:DC21"/>
    <mergeCell ref="DD21:DN21"/>
    <mergeCell ref="DO21:DV21"/>
    <mergeCell ref="DW21:EC21"/>
    <mergeCell ref="A5:AV5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A29:EC29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BM13:BU13"/>
    <mergeCell ref="BV13:CF13"/>
    <mergeCell ref="BD13:BL13"/>
    <mergeCell ref="DO13:DV13"/>
    <mergeCell ref="BM14:BU14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DO14:DV14"/>
    <mergeCell ref="DW14:EC14"/>
    <mergeCell ref="DD14:DN14"/>
    <mergeCell ref="BV14:CF14"/>
    <mergeCell ref="CG14:CR14"/>
    <mergeCell ref="CS14:DC14"/>
    <mergeCell ref="BD14:BL14"/>
    <mergeCell ref="A14:F14"/>
    <mergeCell ref="Z14:AK14"/>
    <mergeCell ref="AL14:AT14"/>
    <mergeCell ref="AU14:BC14"/>
    <mergeCell ref="A18:F18"/>
    <mergeCell ref="Z18:AK18"/>
    <mergeCell ref="AL18:AT18"/>
    <mergeCell ref="A15:F15"/>
    <mergeCell ref="G15:Y15"/>
    <mergeCell ref="Z15:AK15"/>
    <mergeCell ref="CS18:DC18"/>
    <mergeCell ref="BD18:BL18"/>
    <mergeCell ref="BV18:CF18"/>
    <mergeCell ref="CG18:CR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AU18:BC18"/>
    <mergeCell ref="BM18:BU18"/>
    <mergeCell ref="CS27:DC27"/>
    <mergeCell ref="DD27:DN27"/>
    <mergeCell ref="CS23:DC23"/>
    <mergeCell ref="DD23:DN23"/>
    <mergeCell ref="AL28:AT28"/>
    <mergeCell ref="AU28:BC28"/>
    <mergeCell ref="AL27:AT27"/>
    <mergeCell ref="AU27:BC27"/>
    <mergeCell ref="CG27:CR27"/>
    <mergeCell ref="DD16:DN16"/>
    <mergeCell ref="DO27:DV27"/>
    <mergeCell ref="DW27:EC27"/>
    <mergeCell ref="A28:AK28"/>
    <mergeCell ref="G13:Y13"/>
    <mergeCell ref="G14:Y14"/>
    <mergeCell ref="G18:Y18"/>
    <mergeCell ref="A27:F27"/>
    <mergeCell ref="G27:Y27"/>
    <mergeCell ref="Z27:AK27"/>
    <mergeCell ref="DW28:EC28"/>
    <mergeCell ref="DD28:DN28"/>
    <mergeCell ref="DO28:DV28"/>
    <mergeCell ref="DO18:DV18"/>
    <mergeCell ref="DW18:EC18"/>
    <mergeCell ref="DD18:DN18"/>
    <mergeCell ref="BD28:BL28"/>
    <mergeCell ref="BM28:BU28"/>
    <mergeCell ref="BV28:CF28"/>
    <mergeCell ref="CG28:CR28"/>
    <mergeCell ref="CS28:DC28"/>
    <mergeCell ref="BD27:BL27"/>
    <mergeCell ref="BM27:BU27"/>
    <mergeCell ref="BV27:CF27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  <mergeCell ref="DW23:EC23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7" t="s">
        <v>21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</row>
    <row r="2" spans="1:137" s="5" customFormat="1" ht="12.75" customHeight="1" x14ac:dyDescent="0.25"/>
    <row r="3" spans="1:137" s="3" customFormat="1" ht="21.75" customHeight="1" x14ac:dyDescent="0.2">
      <c r="A3" s="199" t="s">
        <v>3</v>
      </c>
      <c r="B3" s="200"/>
      <c r="C3" s="200"/>
      <c r="D3" s="200"/>
      <c r="E3" s="200"/>
      <c r="F3" s="201"/>
      <c r="G3" s="199" t="s">
        <v>23</v>
      </c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1"/>
      <c r="AC3" s="199" t="s">
        <v>216</v>
      </c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1"/>
      <c r="AP3" s="199" t="s">
        <v>33</v>
      </c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1"/>
      <c r="BC3" s="199" t="s">
        <v>186</v>
      </c>
      <c r="BD3" s="200"/>
      <c r="BE3" s="200"/>
      <c r="BF3" s="200"/>
      <c r="BG3" s="200"/>
      <c r="BH3" s="200"/>
      <c r="BI3" s="200"/>
      <c r="BJ3" s="200"/>
      <c r="BK3" s="200"/>
      <c r="BL3" s="201"/>
      <c r="BM3" s="199" t="s">
        <v>24</v>
      </c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199" t="s">
        <v>236</v>
      </c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1"/>
      <c r="CM3" s="208" t="s">
        <v>0</v>
      </c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  <c r="EF3" s="166"/>
      <c r="EG3" s="167"/>
    </row>
    <row r="4" spans="1:137" s="3" customFormat="1" ht="90" customHeight="1" x14ac:dyDescent="0.2">
      <c r="A4" s="202"/>
      <c r="B4" s="203"/>
      <c r="C4" s="203"/>
      <c r="D4" s="203"/>
      <c r="E4" s="203"/>
      <c r="F4" s="204"/>
      <c r="G4" s="202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4"/>
      <c r="AC4" s="221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3"/>
      <c r="AP4" s="202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4"/>
      <c r="BC4" s="202"/>
      <c r="BD4" s="203"/>
      <c r="BE4" s="203"/>
      <c r="BF4" s="203"/>
      <c r="BG4" s="203"/>
      <c r="BH4" s="203"/>
      <c r="BI4" s="203"/>
      <c r="BJ4" s="203"/>
      <c r="BK4" s="203"/>
      <c r="BL4" s="204"/>
      <c r="BM4" s="202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2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4"/>
      <c r="CM4" s="216" t="s">
        <v>167</v>
      </c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2"/>
      <c r="CZ4" s="216" t="s">
        <v>176</v>
      </c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2"/>
      <c r="DN4" s="214" t="s">
        <v>34</v>
      </c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5"/>
    </row>
    <row r="5" spans="1:137" s="3" customFormat="1" ht="29.25" customHeight="1" x14ac:dyDescent="0.2">
      <c r="A5" s="205"/>
      <c r="B5" s="206"/>
      <c r="C5" s="206"/>
      <c r="D5" s="206"/>
      <c r="E5" s="206"/>
      <c r="F5" s="207"/>
      <c r="G5" s="205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7"/>
      <c r="AC5" s="72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4"/>
      <c r="AP5" s="205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7"/>
      <c r="BC5" s="205"/>
      <c r="BD5" s="206"/>
      <c r="BE5" s="206"/>
      <c r="BF5" s="206"/>
      <c r="BG5" s="206"/>
      <c r="BH5" s="206"/>
      <c r="BI5" s="206"/>
      <c r="BJ5" s="206"/>
      <c r="BK5" s="206"/>
      <c r="BL5" s="207"/>
      <c r="BM5" s="205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5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7"/>
      <c r="CM5" s="183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5"/>
      <c r="CZ5" s="183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5"/>
      <c r="DN5" s="208" t="s">
        <v>2</v>
      </c>
      <c r="DO5" s="209"/>
      <c r="DP5" s="209"/>
      <c r="DQ5" s="209"/>
      <c r="DR5" s="209"/>
      <c r="DS5" s="209"/>
      <c r="DT5" s="209"/>
      <c r="DU5" s="209"/>
      <c r="DV5" s="209"/>
      <c r="DW5" s="210"/>
      <c r="DX5" s="208" t="s">
        <v>22</v>
      </c>
      <c r="DY5" s="209"/>
      <c r="DZ5" s="209"/>
      <c r="EA5" s="209"/>
      <c r="EB5" s="209"/>
      <c r="EC5" s="209"/>
      <c r="ED5" s="209"/>
      <c r="EE5" s="209"/>
      <c r="EF5" s="209"/>
      <c r="EG5" s="210"/>
    </row>
    <row r="6" spans="1:137" s="7" customFormat="1" ht="12.75" x14ac:dyDescent="0.2">
      <c r="A6" s="211">
        <v>1</v>
      </c>
      <c r="B6" s="212"/>
      <c r="C6" s="212"/>
      <c r="D6" s="212"/>
      <c r="E6" s="212"/>
      <c r="F6" s="213"/>
      <c r="G6" s="211">
        <v>2</v>
      </c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3"/>
      <c r="AC6" s="211">
        <v>3</v>
      </c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5"/>
      <c r="AP6" s="211">
        <v>4</v>
      </c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3"/>
      <c r="BC6" s="211">
        <v>5</v>
      </c>
      <c r="BD6" s="212"/>
      <c r="BE6" s="212"/>
      <c r="BF6" s="212"/>
      <c r="BG6" s="212"/>
      <c r="BH6" s="212"/>
      <c r="BI6" s="212"/>
      <c r="BJ6" s="212"/>
      <c r="BK6" s="212"/>
      <c r="BL6" s="213"/>
      <c r="BM6" s="211">
        <v>6</v>
      </c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1">
        <v>7</v>
      </c>
      <c r="CA6" s="212"/>
      <c r="CB6" s="212"/>
      <c r="CC6" s="212"/>
      <c r="CD6" s="212"/>
      <c r="CE6" s="212"/>
      <c r="CF6" s="212"/>
      <c r="CG6" s="212"/>
      <c r="CH6" s="212"/>
      <c r="CI6" s="212"/>
      <c r="CJ6" s="212"/>
      <c r="CK6" s="212"/>
      <c r="CL6" s="213"/>
      <c r="CM6" s="211">
        <v>8</v>
      </c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3"/>
      <c r="CZ6" s="211">
        <v>9</v>
      </c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3"/>
      <c r="DN6" s="211">
        <v>10</v>
      </c>
      <c r="DO6" s="212"/>
      <c r="DP6" s="212"/>
      <c r="DQ6" s="212"/>
      <c r="DR6" s="212"/>
      <c r="DS6" s="212"/>
      <c r="DT6" s="212"/>
      <c r="DU6" s="212"/>
      <c r="DV6" s="212"/>
      <c r="DW6" s="213"/>
      <c r="DX6" s="211">
        <v>11</v>
      </c>
      <c r="DY6" s="212"/>
      <c r="DZ6" s="212"/>
      <c r="EA6" s="212"/>
      <c r="EB6" s="212"/>
      <c r="EC6" s="212"/>
      <c r="ED6" s="212"/>
      <c r="EE6" s="212"/>
      <c r="EF6" s="212"/>
      <c r="EG6" s="213"/>
    </row>
    <row r="7" spans="1:137" s="6" customFormat="1" ht="98.25" customHeight="1" x14ac:dyDescent="0.2">
      <c r="A7" s="145" t="s">
        <v>6</v>
      </c>
      <c r="B7" s="146"/>
      <c r="C7" s="146"/>
      <c r="D7" s="146"/>
      <c r="E7" s="146"/>
      <c r="F7" s="147"/>
      <c r="G7" s="139" t="s">
        <v>36</v>
      </c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5"/>
      <c r="AC7" s="149" t="s">
        <v>1</v>
      </c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1"/>
      <c r="AP7" s="149" t="s">
        <v>1</v>
      </c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1"/>
      <c r="BC7" s="149" t="s">
        <v>1</v>
      </c>
      <c r="BD7" s="150"/>
      <c r="BE7" s="150"/>
      <c r="BF7" s="150"/>
      <c r="BG7" s="150"/>
      <c r="BH7" s="150"/>
      <c r="BI7" s="150"/>
      <c r="BJ7" s="150"/>
      <c r="BK7" s="150"/>
      <c r="BL7" s="151"/>
      <c r="BM7" s="149" t="s">
        <v>1</v>
      </c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42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4"/>
      <c r="CM7" s="142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4"/>
      <c r="CZ7" s="142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4"/>
      <c r="DN7" s="142"/>
      <c r="DO7" s="143"/>
      <c r="DP7" s="143"/>
      <c r="DQ7" s="143"/>
      <c r="DR7" s="143"/>
      <c r="DS7" s="143"/>
      <c r="DT7" s="143"/>
      <c r="DU7" s="143"/>
      <c r="DV7" s="143"/>
      <c r="DW7" s="144"/>
      <c r="DX7" s="149"/>
      <c r="DY7" s="150"/>
      <c r="DZ7" s="150"/>
      <c r="EA7" s="150"/>
      <c r="EB7" s="150"/>
      <c r="EC7" s="150"/>
      <c r="ED7" s="150"/>
      <c r="EE7" s="150"/>
      <c r="EF7" s="150"/>
      <c r="EG7" s="151"/>
    </row>
    <row r="8" spans="1:137" s="6" customFormat="1" ht="78" customHeight="1" x14ac:dyDescent="0.2">
      <c r="A8" s="145" t="s">
        <v>25</v>
      </c>
      <c r="B8" s="146"/>
      <c r="C8" s="146"/>
      <c r="D8" s="146"/>
      <c r="E8" s="146"/>
      <c r="F8" s="147"/>
      <c r="G8" s="139" t="s">
        <v>35</v>
      </c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5"/>
      <c r="AC8" s="142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4"/>
      <c r="AP8" s="142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4"/>
      <c r="BC8" s="142"/>
      <c r="BD8" s="143"/>
      <c r="BE8" s="143"/>
      <c r="BF8" s="143"/>
      <c r="BG8" s="143"/>
      <c r="BH8" s="143"/>
      <c r="BI8" s="143"/>
      <c r="BJ8" s="143"/>
      <c r="BK8" s="143"/>
      <c r="BL8" s="144"/>
      <c r="BM8" s="142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2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4"/>
      <c r="CM8" s="142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4"/>
      <c r="CZ8" s="142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4"/>
      <c r="DN8" s="142"/>
      <c r="DO8" s="143"/>
      <c r="DP8" s="143"/>
      <c r="DQ8" s="143"/>
      <c r="DR8" s="143"/>
      <c r="DS8" s="143"/>
      <c r="DT8" s="143"/>
      <c r="DU8" s="143"/>
      <c r="DV8" s="143"/>
      <c r="DW8" s="144"/>
      <c r="DX8" s="149"/>
      <c r="DY8" s="150"/>
      <c r="DZ8" s="150"/>
      <c r="EA8" s="150"/>
      <c r="EB8" s="150"/>
      <c r="EC8" s="150"/>
      <c r="ED8" s="150"/>
      <c r="EE8" s="150"/>
      <c r="EF8" s="150"/>
      <c r="EG8" s="151"/>
    </row>
    <row r="9" spans="1:137" s="6" customFormat="1" ht="51.75" customHeight="1" x14ac:dyDescent="0.2">
      <c r="A9" s="145" t="s">
        <v>26</v>
      </c>
      <c r="B9" s="146"/>
      <c r="C9" s="146"/>
      <c r="D9" s="146"/>
      <c r="E9" s="146"/>
      <c r="F9" s="147"/>
      <c r="G9" s="139" t="s">
        <v>29</v>
      </c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5"/>
      <c r="AC9" s="142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4"/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4"/>
      <c r="BC9" s="142"/>
      <c r="BD9" s="143"/>
      <c r="BE9" s="143"/>
      <c r="BF9" s="143"/>
      <c r="BG9" s="143"/>
      <c r="BH9" s="143"/>
      <c r="BI9" s="143"/>
      <c r="BJ9" s="143"/>
      <c r="BK9" s="143"/>
      <c r="BL9" s="144"/>
      <c r="BM9" s="142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2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4"/>
      <c r="CM9" s="142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4"/>
      <c r="CZ9" s="142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4"/>
      <c r="DN9" s="142"/>
      <c r="DO9" s="143"/>
      <c r="DP9" s="143"/>
      <c r="DQ9" s="143"/>
      <c r="DR9" s="143"/>
      <c r="DS9" s="143"/>
      <c r="DT9" s="143"/>
      <c r="DU9" s="143"/>
      <c r="DV9" s="143"/>
      <c r="DW9" s="144"/>
      <c r="DX9" s="149"/>
      <c r="DY9" s="150"/>
      <c r="DZ9" s="150"/>
      <c r="EA9" s="150"/>
      <c r="EB9" s="150"/>
      <c r="EC9" s="150"/>
      <c r="ED9" s="150"/>
      <c r="EE9" s="150"/>
      <c r="EF9" s="150"/>
      <c r="EG9" s="151"/>
    </row>
    <row r="10" spans="1:137" s="6" customFormat="1" ht="39" customHeight="1" x14ac:dyDescent="0.2">
      <c r="A10" s="145" t="s">
        <v>28</v>
      </c>
      <c r="B10" s="146"/>
      <c r="C10" s="146"/>
      <c r="D10" s="146"/>
      <c r="E10" s="146"/>
      <c r="F10" s="147"/>
      <c r="G10" s="139" t="s">
        <v>27</v>
      </c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5"/>
      <c r="AC10" s="142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4"/>
      <c r="BC10" s="142"/>
      <c r="BD10" s="143"/>
      <c r="BE10" s="143"/>
      <c r="BF10" s="143"/>
      <c r="BG10" s="143"/>
      <c r="BH10" s="143"/>
      <c r="BI10" s="143"/>
      <c r="BJ10" s="143"/>
      <c r="BK10" s="143"/>
      <c r="BL10" s="144"/>
      <c r="BM10" s="142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2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4"/>
      <c r="CM10" s="142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4"/>
      <c r="CZ10" s="142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4"/>
      <c r="DN10" s="142"/>
      <c r="DO10" s="143"/>
      <c r="DP10" s="143"/>
      <c r="DQ10" s="143"/>
      <c r="DR10" s="143"/>
      <c r="DS10" s="143"/>
      <c r="DT10" s="143"/>
      <c r="DU10" s="143"/>
      <c r="DV10" s="143"/>
      <c r="DW10" s="144"/>
      <c r="DX10" s="149"/>
      <c r="DY10" s="150"/>
      <c r="DZ10" s="150"/>
      <c r="EA10" s="150"/>
      <c r="EB10" s="150"/>
      <c r="EC10" s="150"/>
      <c r="ED10" s="150"/>
      <c r="EE10" s="150"/>
      <c r="EF10" s="150"/>
      <c r="EG10" s="151"/>
    </row>
    <row r="11" spans="1:137" s="6" customFormat="1" ht="16.5" customHeight="1" x14ac:dyDescent="0.2">
      <c r="A11" s="195"/>
      <c r="B11" s="196"/>
      <c r="C11" s="196"/>
      <c r="D11" s="196"/>
      <c r="E11" s="196"/>
      <c r="F11" s="197"/>
      <c r="G11" s="198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4"/>
      <c r="AC11" s="142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4"/>
      <c r="AP11" s="142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4"/>
      <c r="BC11" s="142"/>
      <c r="BD11" s="143"/>
      <c r="BE11" s="143"/>
      <c r="BF11" s="143"/>
      <c r="BG11" s="143"/>
      <c r="BH11" s="143"/>
      <c r="BI11" s="143"/>
      <c r="BJ11" s="143"/>
      <c r="BK11" s="143"/>
      <c r="BL11" s="144"/>
      <c r="BM11" s="142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2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4"/>
      <c r="CM11" s="142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4"/>
      <c r="CZ11" s="142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4"/>
      <c r="DN11" s="142"/>
      <c r="DO11" s="143"/>
      <c r="DP11" s="143"/>
      <c r="DQ11" s="143"/>
      <c r="DR11" s="143"/>
      <c r="DS11" s="143"/>
      <c r="DT11" s="143"/>
      <c r="DU11" s="143"/>
      <c r="DV11" s="143"/>
      <c r="DW11" s="144"/>
      <c r="DX11" s="149"/>
      <c r="DY11" s="150"/>
      <c r="DZ11" s="150"/>
      <c r="EA11" s="150"/>
      <c r="EB11" s="150"/>
      <c r="EC11" s="150"/>
      <c r="ED11" s="150"/>
      <c r="EE11" s="150"/>
      <c r="EF11" s="150"/>
      <c r="EG11" s="151"/>
    </row>
    <row r="12" spans="1:137" s="6" customFormat="1" ht="82.5" customHeight="1" x14ac:dyDescent="0.2">
      <c r="A12" s="145" t="s">
        <v>7</v>
      </c>
      <c r="B12" s="146"/>
      <c r="C12" s="146"/>
      <c r="D12" s="146"/>
      <c r="E12" s="146"/>
      <c r="F12" s="147"/>
      <c r="G12" s="198" t="s">
        <v>37</v>
      </c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4"/>
      <c r="AC12" s="149" t="s">
        <v>1</v>
      </c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1"/>
      <c r="AP12" s="149" t="s">
        <v>1</v>
      </c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1"/>
      <c r="BC12" s="149" t="s">
        <v>1</v>
      </c>
      <c r="BD12" s="150"/>
      <c r="BE12" s="150"/>
      <c r="BF12" s="150"/>
      <c r="BG12" s="150"/>
      <c r="BH12" s="150"/>
      <c r="BI12" s="150"/>
      <c r="BJ12" s="150"/>
      <c r="BK12" s="150"/>
      <c r="BL12" s="151"/>
      <c r="BM12" s="149" t="s">
        <v>1</v>
      </c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42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4"/>
      <c r="CM12" s="142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4"/>
      <c r="CZ12" s="142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4"/>
      <c r="DN12" s="142"/>
      <c r="DO12" s="143"/>
      <c r="DP12" s="143"/>
      <c r="DQ12" s="143"/>
      <c r="DR12" s="143"/>
      <c r="DS12" s="143"/>
      <c r="DT12" s="143"/>
      <c r="DU12" s="143"/>
      <c r="DV12" s="143"/>
      <c r="DW12" s="144"/>
      <c r="DX12" s="149"/>
      <c r="DY12" s="150"/>
      <c r="DZ12" s="150"/>
      <c r="EA12" s="150"/>
      <c r="EB12" s="150"/>
      <c r="EC12" s="150"/>
      <c r="ED12" s="150"/>
      <c r="EE12" s="150"/>
      <c r="EF12" s="150"/>
      <c r="EG12" s="151"/>
    </row>
    <row r="13" spans="1:137" s="6" customFormat="1" ht="78.75" customHeight="1" x14ac:dyDescent="0.2">
      <c r="A13" s="145" t="s">
        <v>30</v>
      </c>
      <c r="B13" s="146"/>
      <c r="C13" s="146"/>
      <c r="D13" s="146"/>
      <c r="E13" s="146"/>
      <c r="F13" s="147"/>
      <c r="G13" s="198" t="s">
        <v>35</v>
      </c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4"/>
      <c r="AC13" s="142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4"/>
      <c r="AP13" s="142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4"/>
      <c r="BC13" s="142"/>
      <c r="BD13" s="143"/>
      <c r="BE13" s="143"/>
      <c r="BF13" s="143"/>
      <c r="BG13" s="143"/>
      <c r="BH13" s="143"/>
      <c r="BI13" s="143"/>
      <c r="BJ13" s="143"/>
      <c r="BK13" s="143"/>
      <c r="BL13" s="144"/>
      <c r="BM13" s="142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2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4"/>
      <c r="CM13" s="142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4"/>
      <c r="CZ13" s="142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4"/>
      <c r="DN13" s="142"/>
      <c r="DO13" s="143"/>
      <c r="DP13" s="143"/>
      <c r="DQ13" s="143"/>
      <c r="DR13" s="143"/>
      <c r="DS13" s="143"/>
      <c r="DT13" s="143"/>
      <c r="DU13" s="143"/>
      <c r="DV13" s="143"/>
      <c r="DW13" s="144"/>
      <c r="DX13" s="149"/>
      <c r="DY13" s="150"/>
      <c r="DZ13" s="150"/>
      <c r="EA13" s="150"/>
      <c r="EB13" s="150"/>
      <c r="EC13" s="150"/>
      <c r="ED13" s="150"/>
      <c r="EE13" s="150"/>
      <c r="EF13" s="150"/>
      <c r="EG13" s="151"/>
    </row>
    <row r="14" spans="1:137" s="6" customFormat="1" ht="54" customHeight="1" x14ac:dyDescent="0.2">
      <c r="A14" s="145" t="s">
        <v>31</v>
      </c>
      <c r="B14" s="146"/>
      <c r="C14" s="146"/>
      <c r="D14" s="146"/>
      <c r="E14" s="146"/>
      <c r="F14" s="147"/>
      <c r="G14" s="198" t="s">
        <v>29</v>
      </c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4"/>
      <c r="AC14" s="142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4"/>
      <c r="AP14" s="142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4"/>
      <c r="BC14" s="142"/>
      <c r="BD14" s="143"/>
      <c r="BE14" s="143"/>
      <c r="BF14" s="143"/>
      <c r="BG14" s="143"/>
      <c r="BH14" s="143"/>
      <c r="BI14" s="143"/>
      <c r="BJ14" s="143"/>
      <c r="BK14" s="143"/>
      <c r="BL14" s="144"/>
      <c r="BM14" s="142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2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4"/>
      <c r="CM14" s="142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4"/>
      <c r="CZ14" s="142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4"/>
      <c r="DN14" s="142"/>
      <c r="DO14" s="143"/>
      <c r="DP14" s="143"/>
      <c r="DQ14" s="143"/>
      <c r="DR14" s="143"/>
      <c r="DS14" s="143"/>
      <c r="DT14" s="143"/>
      <c r="DU14" s="143"/>
      <c r="DV14" s="143"/>
      <c r="DW14" s="144"/>
      <c r="DX14" s="149"/>
      <c r="DY14" s="150"/>
      <c r="DZ14" s="150"/>
      <c r="EA14" s="150"/>
      <c r="EB14" s="150"/>
      <c r="EC14" s="150"/>
      <c r="ED14" s="150"/>
      <c r="EE14" s="150"/>
      <c r="EF14" s="150"/>
      <c r="EG14" s="151"/>
    </row>
    <row r="15" spans="1:137" s="6" customFormat="1" ht="39" customHeight="1" x14ac:dyDescent="0.2">
      <c r="A15" s="145" t="s">
        <v>32</v>
      </c>
      <c r="B15" s="146"/>
      <c r="C15" s="146"/>
      <c r="D15" s="146"/>
      <c r="E15" s="146"/>
      <c r="F15" s="147"/>
      <c r="G15" s="198" t="s">
        <v>27</v>
      </c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4"/>
      <c r="AC15" s="142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4"/>
      <c r="AP15" s="142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4"/>
      <c r="BC15" s="142"/>
      <c r="BD15" s="143"/>
      <c r="BE15" s="143"/>
      <c r="BF15" s="143"/>
      <c r="BG15" s="143"/>
      <c r="BH15" s="143"/>
      <c r="BI15" s="143"/>
      <c r="BJ15" s="143"/>
      <c r="BK15" s="143"/>
      <c r="BL15" s="144"/>
      <c r="BM15" s="142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2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4"/>
      <c r="CM15" s="142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4"/>
      <c r="CZ15" s="142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4"/>
      <c r="DN15" s="142"/>
      <c r="DO15" s="143"/>
      <c r="DP15" s="143"/>
      <c r="DQ15" s="143"/>
      <c r="DR15" s="143"/>
      <c r="DS15" s="143"/>
      <c r="DT15" s="143"/>
      <c r="DU15" s="143"/>
      <c r="DV15" s="143"/>
      <c r="DW15" s="144"/>
      <c r="DX15" s="149"/>
      <c r="DY15" s="150"/>
      <c r="DZ15" s="150"/>
      <c r="EA15" s="150"/>
      <c r="EB15" s="150"/>
      <c r="EC15" s="150"/>
      <c r="ED15" s="150"/>
      <c r="EE15" s="150"/>
      <c r="EF15" s="150"/>
      <c r="EG15" s="151"/>
    </row>
    <row r="16" spans="1:137" s="6" customFormat="1" ht="16.5" customHeight="1" x14ac:dyDescent="0.2">
      <c r="A16" s="195"/>
      <c r="B16" s="196"/>
      <c r="C16" s="196"/>
      <c r="D16" s="196"/>
      <c r="E16" s="196"/>
      <c r="F16" s="197"/>
      <c r="G16" s="198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4"/>
      <c r="AC16" s="142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4"/>
      <c r="AP16" s="142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4"/>
      <c r="BC16" s="142"/>
      <c r="BD16" s="143"/>
      <c r="BE16" s="143"/>
      <c r="BF16" s="143"/>
      <c r="BG16" s="143"/>
      <c r="BH16" s="143"/>
      <c r="BI16" s="143"/>
      <c r="BJ16" s="143"/>
      <c r="BK16" s="143"/>
      <c r="BL16" s="144"/>
      <c r="BM16" s="142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2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4"/>
      <c r="CM16" s="142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4"/>
      <c r="CZ16" s="142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4"/>
      <c r="DN16" s="142"/>
      <c r="DO16" s="143"/>
      <c r="DP16" s="143"/>
      <c r="DQ16" s="143"/>
      <c r="DR16" s="143"/>
      <c r="DS16" s="143"/>
      <c r="DT16" s="143"/>
      <c r="DU16" s="143"/>
      <c r="DV16" s="143"/>
      <c r="DW16" s="144"/>
      <c r="DX16" s="149"/>
      <c r="DY16" s="150"/>
      <c r="DZ16" s="150"/>
      <c r="EA16" s="150"/>
      <c r="EB16" s="150"/>
      <c r="EC16" s="150"/>
      <c r="ED16" s="150"/>
      <c r="EE16" s="150"/>
      <c r="EF16" s="150"/>
      <c r="EG16" s="151"/>
    </row>
    <row r="17" spans="1:137" s="6" customFormat="1" ht="16.5" customHeight="1" x14ac:dyDescent="0.2">
      <c r="A17" s="192" t="s">
        <v>16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4"/>
      <c r="BZ17" s="142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4"/>
      <c r="CM17" s="142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4"/>
      <c r="CZ17" s="142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4"/>
      <c r="DN17" s="142"/>
      <c r="DO17" s="143"/>
      <c r="DP17" s="143"/>
      <c r="DQ17" s="143"/>
      <c r="DR17" s="143"/>
      <c r="DS17" s="143"/>
      <c r="DT17" s="143"/>
      <c r="DU17" s="143"/>
      <c r="DV17" s="143"/>
      <c r="DW17" s="144"/>
      <c r="DX17" s="142"/>
      <c r="DY17" s="143"/>
      <c r="DZ17" s="143"/>
      <c r="EA17" s="143"/>
      <c r="EB17" s="143"/>
      <c r="EC17" s="143"/>
      <c r="ED17" s="143"/>
      <c r="EE17" s="143"/>
      <c r="EF17" s="143"/>
      <c r="EG17" s="144"/>
    </row>
    <row r="18" spans="1:137" ht="21" customHeight="1" x14ac:dyDescent="0.25">
      <c r="A18" s="219" t="s">
        <v>214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0"/>
      <c r="CY18" s="220"/>
      <c r="CZ18" s="220"/>
      <c r="DA18" s="220"/>
      <c r="DB18" s="220"/>
      <c r="DC18" s="220"/>
      <c r="DD18" s="220"/>
      <c r="DE18" s="220"/>
      <c r="DF18" s="220"/>
      <c r="DG18" s="220"/>
      <c r="DH18" s="220"/>
      <c r="DI18" s="220"/>
      <c r="DJ18" s="220"/>
      <c r="DK18" s="220"/>
      <c r="DL18" s="220"/>
      <c r="DM18" s="220"/>
      <c r="DN18" s="220"/>
      <c r="DO18" s="220"/>
      <c r="DP18" s="220"/>
      <c r="DQ18" s="220"/>
      <c r="DR18" s="220"/>
      <c r="DS18" s="220"/>
      <c r="DT18" s="220"/>
      <c r="DU18" s="220"/>
      <c r="DV18" s="220"/>
      <c r="DW18" s="220"/>
      <c r="DX18" s="220"/>
      <c r="DY18" s="220"/>
      <c r="DZ18" s="220"/>
      <c r="EA18" s="220"/>
      <c r="EB18" s="220"/>
      <c r="EC18" s="220"/>
      <c r="ED18" s="220"/>
      <c r="EE18" s="220"/>
      <c r="EF18" s="220"/>
      <c r="EG18" s="220"/>
    </row>
  </sheetData>
  <mergeCells count="142"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7" t="s">
        <v>226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</row>
    <row r="2" spans="1:137" s="5" customFormat="1" ht="12.75" customHeight="1" x14ac:dyDescent="0.25"/>
    <row r="3" spans="1:137" s="3" customFormat="1" ht="21.75" customHeight="1" x14ac:dyDescent="0.2">
      <c r="A3" s="199" t="s">
        <v>3</v>
      </c>
      <c r="B3" s="200"/>
      <c r="C3" s="200"/>
      <c r="D3" s="200"/>
      <c r="E3" s="200"/>
      <c r="F3" s="201"/>
      <c r="G3" s="199" t="s">
        <v>227</v>
      </c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70"/>
      <c r="AD3" s="70"/>
      <c r="AE3" s="70"/>
      <c r="AF3" s="70"/>
      <c r="AG3" s="70"/>
      <c r="AH3" s="230" t="s">
        <v>219</v>
      </c>
      <c r="AI3" s="230"/>
      <c r="AJ3" s="230"/>
      <c r="AK3" s="230"/>
      <c r="AL3" s="230"/>
      <c r="AM3" s="230"/>
      <c r="AN3" s="230"/>
      <c r="AO3" s="230"/>
      <c r="AP3" s="199" t="s">
        <v>33</v>
      </c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1"/>
      <c r="BC3" s="199" t="s">
        <v>186</v>
      </c>
      <c r="BD3" s="200"/>
      <c r="BE3" s="200"/>
      <c r="BF3" s="200"/>
      <c r="BG3" s="200"/>
      <c r="BH3" s="200"/>
      <c r="BI3" s="200"/>
      <c r="BJ3" s="200"/>
      <c r="BK3" s="200"/>
      <c r="BL3" s="201"/>
      <c r="BM3" s="199" t="s">
        <v>24</v>
      </c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199" t="s">
        <v>236</v>
      </c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1"/>
      <c r="CM3" s="208" t="s">
        <v>0</v>
      </c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  <c r="EF3" s="166"/>
      <c r="EG3" s="167"/>
    </row>
    <row r="4" spans="1:137" s="3" customFormat="1" ht="90" customHeight="1" x14ac:dyDescent="0.2">
      <c r="A4" s="202"/>
      <c r="B4" s="203"/>
      <c r="C4" s="203"/>
      <c r="D4" s="203"/>
      <c r="E4" s="203"/>
      <c r="F4" s="204"/>
      <c r="G4" s="202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22"/>
      <c r="AD4" s="222"/>
      <c r="AE4" s="222"/>
      <c r="AF4" s="222"/>
      <c r="AG4" s="222"/>
      <c r="AH4" s="230"/>
      <c r="AI4" s="230"/>
      <c r="AJ4" s="230"/>
      <c r="AK4" s="230"/>
      <c r="AL4" s="230"/>
      <c r="AM4" s="230"/>
      <c r="AN4" s="230"/>
      <c r="AO4" s="230"/>
      <c r="AP4" s="202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4"/>
      <c r="BC4" s="202"/>
      <c r="BD4" s="203"/>
      <c r="BE4" s="203"/>
      <c r="BF4" s="203"/>
      <c r="BG4" s="203"/>
      <c r="BH4" s="203"/>
      <c r="BI4" s="203"/>
      <c r="BJ4" s="203"/>
      <c r="BK4" s="203"/>
      <c r="BL4" s="204"/>
      <c r="BM4" s="202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2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4"/>
      <c r="CM4" s="216" t="s">
        <v>167</v>
      </c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2"/>
      <c r="CZ4" s="216" t="s">
        <v>176</v>
      </c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2"/>
      <c r="DN4" s="214" t="s">
        <v>34</v>
      </c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5"/>
    </row>
    <row r="5" spans="1:137" s="3" customFormat="1" ht="29.25" customHeight="1" x14ac:dyDescent="0.2">
      <c r="A5" s="205"/>
      <c r="B5" s="206"/>
      <c r="C5" s="206"/>
      <c r="D5" s="206"/>
      <c r="E5" s="206"/>
      <c r="F5" s="207"/>
      <c r="G5" s="205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73"/>
      <c r="AD5" s="73"/>
      <c r="AE5" s="73"/>
      <c r="AF5" s="73"/>
      <c r="AG5" s="73"/>
      <c r="AH5" s="230"/>
      <c r="AI5" s="230"/>
      <c r="AJ5" s="230"/>
      <c r="AK5" s="230"/>
      <c r="AL5" s="230"/>
      <c r="AM5" s="230"/>
      <c r="AN5" s="230"/>
      <c r="AO5" s="230"/>
      <c r="AP5" s="205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7"/>
      <c r="BC5" s="205"/>
      <c r="BD5" s="206"/>
      <c r="BE5" s="206"/>
      <c r="BF5" s="206"/>
      <c r="BG5" s="206"/>
      <c r="BH5" s="206"/>
      <c r="BI5" s="206"/>
      <c r="BJ5" s="206"/>
      <c r="BK5" s="206"/>
      <c r="BL5" s="207"/>
      <c r="BM5" s="205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5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7"/>
      <c r="CM5" s="183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5"/>
      <c r="CZ5" s="183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5"/>
      <c r="DN5" s="208" t="s">
        <v>2</v>
      </c>
      <c r="DO5" s="209"/>
      <c r="DP5" s="209"/>
      <c r="DQ5" s="209"/>
      <c r="DR5" s="209"/>
      <c r="DS5" s="209"/>
      <c r="DT5" s="209"/>
      <c r="DU5" s="209"/>
      <c r="DV5" s="209"/>
      <c r="DW5" s="210"/>
      <c r="DX5" s="208" t="s">
        <v>22</v>
      </c>
      <c r="DY5" s="209"/>
      <c r="DZ5" s="209"/>
      <c r="EA5" s="209"/>
      <c r="EB5" s="209"/>
      <c r="EC5" s="209"/>
      <c r="ED5" s="209"/>
      <c r="EE5" s="209"/>
      <c r="EF5" s="209"/>
      <c r="EG5" s="210"/>
    </row>
    <row r="6" spans="1:137" s="7" customFormat="1" ht="12.75" x14ac:dyDescent="0.2">
      <c r="A6" s="211">
        <v>1</v>
      </c>
      <c r="B6" s="212"/>
      <c r="C6" s="212"/>
      <c r="D6" s="212"/>
      <c r="E6" s="212"/>
      <c r="F6" s="213"/>
      <c r="G6" s="211">
        <v>2</v>
      </c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31">
        <v>3</v>
      </c>
      <c r="AI6" s="231"/>
      <c r="AJ6" s="231"/>
      <c r="AK6" s="231"/>
      <c r="AL6" s="231"/>
      <c r="AM6" s="231"/>
      <c r="AN6" s="231"/>
      <c r="AO6" s="231"/>
      <c r="AP6" s="211">
        <v>4</v>
      </c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3"/>
      <c r="BC6" s="211">
        <v>5</v>
      </c>
      <c r="BD6" s="212"/>
      <c r="BE6" s="212"/>
      <c r="BF6" s="212"/>
      <c r="BG6" s="212"/>
      <c r="BH6" s="212"/>
      <c r="BI6" s="212"/>
      <c r="BJ6" s="212"/>
      <c r="BK6" s="212"/>
      <c r="BL6" s="213"/>
      <c r="BM6" s="211">
        <v>6</v>
      </c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1">
        <v>7</v>
      </c>
      <c r="CA6" s="212"/>
      <c r="CB6" s="212"/>
      <c r="CC6" s="212"/>
      <c r="CD6" s="212"/>
      <c r="CE6" s="212"/>
      <c r="CF6" s="212"/>
      <c r="CG6" s="212"/>
      <c r="CH6" s="212"/>
      <c r="CI6" s="212"/>
      <c r="CJ6" s="212"/>
      <c r="CK6" s="212"/>
      <c r="CL6" s="213"/>
      <c r="CM6" s="211">
        <v>8</v>
      </c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3"/>
      <c r="CZ6" s="211">
        <v>9</v>
      </c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3"/>
      <c r="DN6" s="211">
        <v>10</v>
      </c>
      <c r="DO6" s="212"/>
      <c r="DP6" s="212"/>
      <c r="DQ6" s="212"/>
      <c r="DR6" s="212"/>
      <c r="DS6" s="212"/>
      <c r="DT6" s="212"/>
      <c r="DU6" s="212"/>
      <c r="DV6" s="212"/>
      <c r="DW6" s="213"/>
      <c r="DX6" s="211">
        <v>11</v>
      </c>
      <c r="DY6" s="212"/>
      <c r="DZ6" s="212"/>
      <c r="EA6" s="212"/>
      <c r="EB6" s="212"/>
      <c r="EC6" s="212"/>
      <c r="ED6" s="212"/>
      <c r="EE6" s="212"/>
      <c r="EF6" s="212"/>
      <c r="EG6" s="213"/>
    </row>
    <row r="7" spans="1:137" s="6" customFormat="1" ht="43.5" customHeight="1" x14ac:dyDescent="0.2">
      <c r="A7" s="145" t="s">
        <v>6</v>
      </c>
      <c r="B7" s="146"/>
      <c r="C7" s="146"/>
      <c r="D7" s="146"/>
      <c r="E7" s="146"/>
      <c r="F7" s="147"/>
      <c r="G7" s="226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149"/>
      <c r="AI7" s="228"/>
      <c r="AJ7" s="228"/>
      <c r="AK7" s="228"/>
      <c r="AL7" s="228"/>
      <c r="AM7" s="228"/>
      <c r="AN7" s="228"/>
      <c r="AO7" s="229"/>
      <c r="AP7" s="149" t="s">
        <v>1</v>
      </c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1"/>
      <c r="BC7" s="149" t="s">
        <v>1</v>
      </c>
      <c r="BD7" s="150"/>
      <c r="BE7" s="150"/>
      <c r="BF7" s="150"/>
      <c r="BG7" s="150"/>
      <c r="BH7" s="150"/>
      <c r="BI7" s="150"/>
      <c r="BJ7" s="150"/>
      <c r="BK7" s="150"/>
      <c r="BL7" s="151"/>
      <c r="BM7" s="149" t="s">
        <v>1</v>
      </c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42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4"/>
      <c r="CM7" s="142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4"/>
      <c r="CZ7" s="142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4"/>
      <c r="DN7" s="142"/>
      <c r="DO7" s="143"/>
      <c r="DP7" s="143"/>
      <c r="DQ7" s="143"/>
      <c r="DR7" s="143"/>
      <c r="DS7" s="143"/>
      <c r="DT7" s="143"/>
      <c r="DU7" s="143"/>
      <c r="DV7" s="143"/>
      <c r="DW7" s="144"/>
      <c r="DX7" s="149"/>
      <c r="DY7" s="150"/>
      <c r="DZ7" s="150"/>
      <c r="EA7" s="150"/>
      <c r="EB7" s="150"/>
      <c r="EC7" s="150"/>
      <c r="ED7" s="150"/>
      <c r="EE7" s="150"/>
      <c r="EF7" s="150"/>
      <c r="EG7" s="151"/>
    </row>
    <row r="8" spans="1:137" s="6" customFormat="1" ht="31.7" customHeight="1" x14ac:dyDescent="0.2">
      <c r="A8" s="145" t="s">
        <v>25</v>
      </c>
      <c r="B8" s="146"/>
      <c r="C8" s="146"/>
      <c r="D8" s="146"/>
      <c r="E8" s="146"/>
      <c r="F8" s="147"/>
      <c r="G8" s="226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149"/>
      <c r="AI8" s="228"/>
      <c r="AJ8" s="228"/>
      <c r="AK8" s="228"/>
      <c r="AL8" s="228"/>
      <c r="AM8" s="228"/>
      <c r="AN8" s="228"/>
      <c r="AO8" s="229"/>
      <c r="AP8" s="142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4"/>
      <c r="BC8" s="142"/>
      <c r="BD8" s="143"/>
      <c r="BE8" s="143"/>
      <c r="BF8" s="143"/>
      <c r="BG8" s="143"/>
      <c r="BH8" s="143"/>
      <c r="BI8" s="143"/>
      <c r="BJ8" s="143"/>
      <c r="BK8" s="143"/>
      <c r="BL8" s="144"/>
      <c r="BM8" s="142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2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4"/>
      <c r="CM8" s="142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4"/>
      <c r="CZ8" s="142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4"/>
      <c r="DN8" s="142"/>
      <c r="DO8" s="143"/>
      <c r="DP8" s="143"/>
      <c r="DQ8" s="143"/>
      <c r="DR8" s="143"/>
      <c r="DS8" s="143"/>
      <c r="DT8" s="143"/>
      <c r="DU8" s="143"/>
      <c r="DV8" s="143"/>
      <c r="DW8" s="144"/>
      <c r="DX8" s="149"/>
      <c r="DY8" s="150"/>
      <c r="DZ8" s="150"/>
      <c r="EA8" s="150"/>
      <c r="EB8" s="150"/>
      <c r="EC8" s="150"/>
      <c r="ED8" s="150"/>
      <c r="EE8" s="150"/>
      <c r="EF8" s="150"/>
      <c r="EG8" s="151"/>
    </row>
    <row r="9" spans="1:137" s="6" customFormat="1" ht="35.25" customHeight="1" x14ac:dyDescent="0.2">
      <c r="A9" s="145" t="s">
        <v>26</v>
      </c>
      <c r="B9" s="146"/>
      <c r="C9" s="146"/>
      <c r="D9" s="146"/>
      <c r="E9" s="146"/>
      <c r="F9" s="147"/>
      <c r="G9" s="226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149"/>
      <c r="AI9" s="228"/>
      <c r="AJ9" s="228"/>
      <c r="AK9" s="228"/>
      <c r="AL9" s="228"/>
      <c r="AM9" s="228"/>
      <c r="AN9" s="228"/>
      <c r="AO9" s="229"/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4"/>
      <c r="BC9" s="142"/>
      <c r="BD9" s="143"/>
      <c r="BE9" s="143"/>
      <c r="BF9" s="143"/>
      <c r="BG9" s="143"/>
      <c r="BH9" s="143"/>
      <c r="BI9" s="143"/>
      <c r="BJ9" s="143"/>
      <c r="BK9" s="143"/>
      <c r="BL9" s="144"/>
      <c r="BM9" s="142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2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4"/>
      <c r="CM9" s="142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4"/>
      <c r="CZ9" s="142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4"/>
      <c r="DN9" s="142"/>
      <c r="DO9" s="143"/>
      <c r="DP9" s="143"/>
      <c r="DQ9" s="143"/>
      <c r="DR9" s="143"/>
      <c r="DS9" s="143"/>
      <c r="DT9" s="143"/>
      <c r="DU9" s="143"/>
      <c r="DV9" s="143"/>
      <c r="DW9" s="144"/>
      <c r="DX9" s="149"/>
      <c r="DY9" s="150"/>
      <c r="DZ9" s="150"/>
      <c r="EA9" s="150"/>
      <c r="EB9" s="150"/>
      <c r="EC9" s="150"/>
      <c r="ED9" s="150"/>
      <c r="EE9" s="150"/>
      <c r="EF9" s="150"/>
      <c r="EG9" s="151"/>
    </row>
    <row r="10" spans="1:137" s="6" customFormat="1" ht="35.25" customHeight="1" x14ac:dyDescent="0.2">
      <c r="A10" s="145" t="s">
        <v>7</v>
      </c>
      <c r="B10" s="146"/>
      <c r="C10" s="146"/>
      <c r="D10" s="146"/>
      <c r="E10" s="146"/>
      <c r="F10" s="147"/>
      <c r="G10" s="226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149"/>
      <c r="AI10" s="228"/>
      <c r="AJ10" s="228"/>
      <c r="AK10" s="228"/>
      <c r="AL10" s="228"/>
      <c r="AM10" s="228"/>
      <c r="AN10" s="228"/>
      <c r="AO10" s="229"/>
      <c r="AP10" s="149" t="s">
        <v>1</v>
      </c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1"/>
      <c r="BC10" s="149" t="s">
        <v>1</v>
      </c>
      <c r="BD10" s="150"/>
      <c r="BE10" s="150"/>
      <c r="BF10" s="150"/>
      <c r="BG10" s="150"/>
      <c r="BH10" s="150"/>
      <c r="BI10" s="150"/>
      <c r="BJ10" s="150"/>
      <c r="BK10" s="150"/>
      <c r="BL10" s="151"/>
      <c r="BM10" s="149" t="s">
        <v>1</v>
      </c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42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4"/>
      <c r="CM10" s="142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4"/>
      <c r="CZ10" s="142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4"/>
      <c r="DN10" s="142"/>
      <c r="DO10" s="143"/>
      <c r="DP10" s="143"/>
      <c r="DQ10" s="143"/>
      <c r="DR10" s="143"/>
      <c r="DS10" s="143"/>
      <c r="DT10" s="143"/>
      <c r="DU10" s="143"/>
      <c r="DV10" s="143"/>
      <c r="DW10" s="144"/>
      <c r="DX10" s="149"/>
      <c r="DY10" s="150"/>
      <c r="DZ10" s="150"/>
      <c r="EA10" s="150"/>
      <c r="EB10" s="150"/>
      <c r="EC10" s="150"/>
      <c r="ED10" s="150"/>
      <c r="EE10" s="150"/>
      <c r="EF10" s="150"/>
      <c r="EG10" s="151"/>
    </row>
    <row r="11" spans="1:137" s="6" customFormat="1" ht="39" customHeight="1" x14ac:dyDescent="0.2">
      <c r="A11" s="145" t="s">
        <v>30</v>
      </c>
      <c r="B11" s="146"/>
      <c r="C11" s="146"/>
      <c r="D11" s="146"/>
      <c r="E11" s="146"/>
      <c r="F11" s="147"/>
      <c r="G11" s="226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149"/>
      <c r="AI11" s="228"/>
      <c r="AJ11" s="228"/>
      <c r="AK11" s="228"/>
      <c r="AL11" s="228"/>
      <c r="AM11" s="228"/>
      <c r="AN11" s="228"/>
      <c r="AO11" s="229"/>
      <c r="AP11" s="142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4"/>
      <c r="BC11" s="142"/>
      <c r="BD11" s="143"/>
      <c r="BE11" s="143"/>
      <c r="BF11" s="143"/>
      <c r="BG11" s="143"/>
      <c r="BH11" s="143"/>
      <c r="BI11" s="143"/>
      <c r="BJ11" s="143"/>
      <c r="BK11" s="143"/>
      <c r="BL11" s="144"/>
      <c r="BM11" s="142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2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4"/>
      <c r="CM11" s="142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4"/>
      <c r="CZ11" s="142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4"/>
      <c r="DN11" s="142"/>
      <c r="DO11" s="143"/>
      <c r="DP11" s="143"/>
      <c r="DQ11" s="143"/>
      <c r="DR11" s="143"/>
      <c r="DS11" s="143"/>
      <c r="DT11" s="143"/>
      <c r="DU11" s="143"/>
      <c r="DV11" s="143"/>
      <c r="DW11" s="144"/>
      <c r="DX11" s="149"/>
      <c r="DY11" s="150"/>
      <c r="DZ11" s="150"/>
      <c r="EA11" s="150"/>
      <c r="EB11" s="150"/>
      <c r="EC11" s="150"/>
      <c r="ED11" s="150"/>
      <c r="EE11" s="150"/>
      <c r="EF11" s="150"/>
      <c r="EG11" s="151"/>
    </row>
    <row r="12" spans="1:137" s="6" customFormat="1" ht="16.5" customHeight="1" x14ac:dyDescent="0.2">
      <c r="A12" s="145" t="s">
        <v>31</v>
      </c>
      <c r="B12" s="146"/>
      <c r="C12" s="146"/>
      <c r="D12" s="146"/>
      <c r="E12" s="146"/>
      <c r="F12" s="147"/>
      <c r="G12" s="226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149"/>
      <c r="AI12" s="228"/>
      <c r="AJ12" s="228"/>
      <c r="AK12" s="228"/>
      <c r="AL12" s="228"/>
      <c r="AM12" s="228"/>
      <c r="AN12" s="228"/>
      <c r="AO12" s="229"/>
      <c r="AP12" s="142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4"/>
      <c r="BC12" s="142"/>
      <c r="BD12" s="143"/>
      <c r="BE12" s="143"/>
      <c r="BF12" s="143"/>
      <c r="BG12" s="143"/>
      <c r="BH12" s="143"/>
      <c r="BI12" s="143"/>
      <c r="BJ12" s="143"/>
      <c r="BK12" s="143"/>
      <c r="BL12" s="144"/>
      <c r="BM12" s="142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2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4"/>
      <c r="CM12" s="142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4"/>
      <c r="CZ12" s="142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4"/>
      <c r="DN12" s="142"/>
      <c r="DO12" s="143"/>
      <c r="DP12" s="143"/>
      <c r="DQ12" s="143"/>
      <c r="DR12" s="143"/>
      <c r="DS12" s="143"/>
      <c r="DT12" s="143"/>
      <c r="DU12" s="143"/>
      <c r="DV12" s="143"/>
      <c r="DW12" s="144"/>
      <c r="DX12" s="149"/>
      <c r="DY12" s="150"/>
      <c r="DZ12" s="150"/>
      <c r="EA12" s="150"/>
      <c r="EB12" s="150"/>
      <c r="EC12" s="150"/>
      <c r="ED12" s="150"/>
      <c r="EE12" s="150"/>
      <c r="EF12" s="150"/>
      <c r="EG12" s="151"/>
    </row>
    <row r="13" spans="1:137" s="6" customFormat="1" ht="16.5" customHeight="1" x14ac:dyDescent="0.2">
      <c r="A13" s="145"/>
      <c r="B13" s="146"/>
      <c r="C13" s="146"/>
      <c r="D13" s="146"/>
      <c r="E13" s="146"/>
      <c r="F13" s="147"/>
      <c r="G13" s="226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149"/>
      <c r="AI13" s="228"/>
      <c r="AJ13" s="228"/>
      <c r="AK13" s="228"/>
      <c r="AL13" s="228"/>
      <c r="AM13" s="228"/>
      <c r="AN13" s="228"/>
      <c r="AO13" s="229"/>
      <c r="AP13" s="142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4"/>
      <c r="BC13" s="142"/>
      <c r="BD13" s="143"/>
      <c r="BE13" s="143"/>
      <c r="BF13" s="143"/>
      <c r="BG13" s="143"/>
      <c r="BH13" s="143"/>
      <c r="BI13" s="143"/>
      <c r="BJ13" s="143"/>
      <c r="BK13" s="143"/>
      <c r="BL13" s="144"/>
      <c r="BM13" s="142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2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4"/>
      <c r="CM13" s="142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4"/>
      <c r="CZ13" s="142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4"/>
      <c r="DN13" s="142"/>
      <c r="DO13" s="143"/>
      <c r="DP13" s="143"/>
      <c r="DQ13" s="143"/>
      <c r="DR13" s="143"/>
      <c r="DS13" s="143"/>
      <c r="DT13" s="143"/>
      <c r="DU13" s="143"/>
      <c r="DV13" s="143"/>
      <c r="DW13" s="144"/>
      <c r="DX13" s="149"/>
      <c r="DY13" s="150"/>
      <c r="DZ13" s="150"/>
      <c r="EA13" s="150"/>
      <c r="EB13" s="150"/>
      <c r="EC13" s="150"/>
      <c r="ED13" s="150"/>
      <c r="EE13" s="150"/>
      <c r="EF13" s="150"/>
      <c r="EG13" s="151"/>
    </row>
    <row r="14" spans="1:137" s="6" customFormat="1" ht="16.5" customHeight="1" x14ac:dyDescent="0.2">
      <c r="A14" s="148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4"/>
      <c r="BZ14" s="142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4"/>
      <c r="CM14" s="142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4"/>
      <c r="CZ14" s="142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4"/>
      <c r="DN14" s="142"/>
      <c r="DO14" s="143"/>
      <c r="DP14" s="143"/>
      <c r="DQ14" s="143"/>
      <c r="DR14" s="143"/>
      <c r="DS14" s="143"/>
      <c r="DT14" s="143"/>
      <c r="DU14" s="143"/>
      <c r="DV14" s="143"/>
      <c r="DW14" s="144"/>
      <c r="DX14" s="149"/>
      <c r="DY14" s="150"/>
      <c r="DZ14" s="150"/>
      <c r="EA14" s="150"/>
      <c r="EB14" s="150"/>
      <c r="EC14" s="150"/>
      <c r="ED14" s="150"/>
      <c r="EE14" s="150"/>
      <c r="EF14" s="150"/>
      <c r="EG14" s="151"/>
    </row>
    <row r="15" spans="1:137" ht="33" customHeight="1" x14ac:dyDescent="0.25">
      <c r="A15" s="219" t="s">
        <v>225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20"/>
      <c r="EG15" s="220"/>
    </row>
  </sheetData>
  <mergeCells count="109">
    <mergeCell ref="AH3:AO5"/>
    <mergeCell ref="G3:AG5"/>
    <mergeCell ref="G6:AG6"/>
    <mergeCell ref="AH6:AO6"/>
    <mergeCell ref="G7:AG7"/>
    <mergeCell ref="AH7:AO7"/>
    <mergeCell ref="A8:F8"/>
    <mergeCell ref="G8:AG8"/>
    <mergeCell ref="AH8:AO8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BM10:BY10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topLeftCell="A16" zoomScaleNormal="100" zoomScaleSheetLayoutView="100" workbookViewId="0">
      <selection activeCell="BR22" sqref="BR22:CF22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25" width="0.85546875" style="1"/>
    <col min="126" max="126" width="1.28515625" style="1" customWidth="1"/>
    <col min="127" max="127" width="25.140625" style="1" customWidth="1"/>
    <col min="128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40" t="s">
        <v>273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0"/>
      <c r="BJ1" s="240"/>
      <c r="BK1" s="240"/>
      <c r="BL1" s="240"/>
      <c r="BM1" s="240"/>
      <c r="BN1" s="240"/>
      <c r="BO1" s="240"/>
      <c r="BP1" s="240"/>
      <c r="BQ1" s="240"/>
      <c r="BR1" s="240"/>
      <c r="BS1" s="240"/>
      <c r="BT1" s="240"/>
      <c r="BU1" s="240"/>
      <c r="BV1" s="240"/>
      <c r="BW1" s="240"/>
      <c r="BX1" s="240"/>
      <c r="BY1" s="240"/>
      <c r="BZ1" s="240"/>
      <c r="CA1" s="240"/>
      <c r="CB1" s="240"/>
      <c r="CC1" s="240"/>
      <c r="CD1" s="240"/>
      <c r="CE1" s="240"/>
      <c r="CF1" s="240"/>
      <c r="CG1" s="240"/>
      <c r="CH1" s="240"/>
      <c r="CI1" s="240"/>
      <c r="CJ1" s="240"/>
      <c r="CK1" s="240"/>
      <c r="CL1" s="240"/>
      <c r="CM1" s="240"/>
      <c r="CN1" s="240"/>
      <c r="CO1" s="240"/>
      <c r="CP1" s="240"/>
      <c r="CQ1" s="240"/>
      <c r="CR1" s="240"/>
      <c r="CS1" s="240"/>
      <c r="CT1" s="240"/>
      <c r="CU1" s="240"/>
      <c r="CV1" s="240"/>
      <c r="CW1" s="240"/>
      <c r="CX1" s="240"/>
      <c r="CY1" s="240"/>
      <c r="CZ1" s="240"/>
      <c r="DA1" s="240"/>
      <c r="DB1" s="240"/>
      <c r="DC1" s="240"/>
      <c r="DD1" s="240"/>
      <c r="DE1" s="240"/>
      <c r="DF1" s="240"/>
      <c r="DG1" s="240"/>
      <c r="DH1" s="240"/>
      <c r="DI1" s="240"/>
      <c r="DJ1" s="240"/>
      <c r="DK1" s="240"/>
      <c r="DL1" s="240"/>
      <c r="DM1" s="240"/>
      <c r="DN1" s="240"/>
      <c r="DO1" s="240"/>
      <c r="DP1" s="240"/>
      <c r="DQ1" s="240"/>
      <c r="DR1" s="240"/>
      <c r="DS1" s="240"/>
      <c r="DT1" s="240"/>
      <c r="DU1" s="240"/>
      <c r="DV1" s="240"/>
    </row>
    <row r="2" spans="1:129" s="5" customFormat="1" ht="12.75" customHeight="1" x14ac:dyDescent="0.25"/>
    <row r="3" spans="1:129" s="8" customFormat="1" ht="14.25" customHeight="1" x14ac:dyDescent="0.2">
      <c r="A3" s="69" t="s">
        <v>3</v>
      </c>
      <c r="B3" s="88"/>
      <c r="C3" s="88"/>
      <c r="D3" s="88"/>
      <c r="E3" s="88"/>
      <c r="F3" s="175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175"/>
      <c r="AK3" s="69" t="s">
        <v>40</v>
      </c>
      <c r="AL3" s="88"/>
      <c r="AM3" s="88"/>
      <c r="AN3" s="88"/>
      <c r="AO3" s="88"/>
      <c r="AP3" s="88"/>
      <c r="AQ3" s="88"/>
      <c r="AR3" s="88"/>
      <c r="AS3" s="88"/>
      <c r="AT3" s="175"/>
      <c r="AU3" s="69" t="s">
        <v>41</v>
      </c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69" t="s">
        <v>42</v>
      </c>
      <c r="BI3" s="88"/>
      <c r="BJ3" s="88"/>
      <c r="BK3" s="88"/>
      <c r="BL3" s="88"/>
      <c r="BM3" s="88"/>
      <c r="BN3" s="88"/>
      <c r="BO3" s="88"/>
      <c r="BP3" s="88"/>
      <c r="BQ3" s="175"/>
      <c r="BR3" s="91" t="s">
        <v>0</v>
      </c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7"/>
    </row>
    <row r="4" spans="1:129" s="8" customFormat="1" ht="61.5" customHeight="1" x14ac:dyDescent="0.2">
      <c r="A4" s="176"/>
      <c r="B4" s="177"/>
      <c r="C4" s="177"/>
      <c r="D4" s="177"/>
      <c r="E4" s="177"/>
      <c r="F4" s="178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8"/>
      <c r="AK4" s="176"/>
      <c r="AL4" s="177"/>
      <c r="AM4" s="177"/>
      <c r="AN4" s="177"/>
      <c r="AO4" s="177"/>
      <c r="AP4" s="177"/>
      <c r="AQ4" s="177"/>
      <c r="AR4" s="177"/>
      <c r="AS4" s="177"/>
      <c r="AT4" s="178"/>
      <c r="AU4" s="176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6"/>
      <c r="BI4" s="177"/>
      <c r="BJ4" s="177"/>
      <c r="BK4" s="177"/>
      <c r="BL4" s="177"/>
      <c r="BM4" s="177"/>
      <c r="BN4" s="177"/>
      <c r="BO4" s="177"/>
      <c r="BP4" s="177"/>
      <c r="BQ4" s="178"/>
      <c r="BR4" s="180" t="s">
        <v>167</v>
      </c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2"/>
      <c r="CG4" s="180" t="s">
        <v>176</v>
      </c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2"/>
      <c r="CX4" s="241" t="s">
        <v>18</v>
      </c>
      <c r="CY4" s="241"/>
      <c r="CZ4" s="241"/>
      <c r="DA4" s="241"/>
      <c r="DB4" s="241"/>
      <c r="DC4" s="241"/>
      <c r="DD4" s="241"/>
      <c r="DE4" s="241"/>
      <c r="DF4" s="241"/>
      <c r="DG4" s="241"/>
      <c r="DH4" s="241"/>
      <c r="DI4" s="241"/>
      <c r="DJ4" s="241"/>
      <c r="DK4" s="241"/>
      <c r="DL4" s="241"/>
      <c r="DM4" s="241"/>
      <c r="DN4" s="241"/>
      <c r="DO4" s="241"/>
      <c r="DP4" s="241"/>
      <c r="DQ4" s="241"/>
      <c r="DR4" s="241"/>
      <c r="DS4" s="241"/>
      <c r="DT4" s="241"/>
      <c r="DU4" s="241"/>
      <c r="DV4" s="242"/>
    </row>
    <row r="5" spans="1:129" s="8" customFormat="1" ht="24.75" customHeight="1" x14ac:dyDescent="0.2">
      <c r="A5" s="89"/>
      <c r="B5" s="90"/>
      <c r="C5" s="90"/>
      <c r="D5" s="90"/>
      <c r="E5" s="90"/>
      <c r="F5" s="179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179"/>
      <c r="AK5" s="89"/>
      <c r="AL5" s="90"/>
      <c r="AM5" s="90"/>
      <c r="AN5" s="90"/>
      <c r="AO5" s="90"/>
      <c r="AP5" s="90"/>
      <c r="AQ5" s="90"/>
      <c r="AR5" s="90"/>
      <c r="AS5" s="90"/>
      <c r="AT5" s="179"/>
      <c r="AU5" s="89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89"/>
      <c r="BI5" s="90"/>
      <c r="BJ5" s="90"/>
      <c r="BK5" s="90"/>
      <c r="BL5" s="90"/>
      <c r="BM5" s="90"/>
      <c r="BN5" s="90"/>
      <c r="BO5" s="90"/>
      <c r="BP5" s="90"/>
      <c r="BQ5" s="179"/>
      <c r="BR5" s="183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5"/>
      <c r="CG5" s="183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5"/>
      <c r="CX5" s="91" t="s">
        <v>2</v>
      </c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3"/>
      <c r="DK5" s="91" t="s">
        <v>43</v>
      </c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3"/>
    </row>
    <row r="6" spans="1:129" s="7" customFormat="1" ht="12.75" x14ac:dyDescent="0.2">
      <c r="A6" s="211">
        <v>1</v>
      </c>
      <c r="B6" s="212"/>
      <c r="C6" s="212"/>
      <c r="D6" s="212"/>
      <c r="E6" s="212"/>
      <c r="F6" s="213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3"/>
      <c r="AK6" s="211">
        <v>3</v>
      </c>
      <c r="AL6" s="212"/>
      <c r="AM6" s="212"/>
      <c r="AN6" s="212"/>
      <c r="AO6" s="212"/>
      <c r="AP6" s="212"/>
      <c r="AQ6" s="212"/>
      <c r="AR6" s="212"/>
      <c r="AS6" s="212"/>
      <c r="AT6" s="213"/>
      <c r="AU6" s="211">
        <v>4</v>
      </c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1">
        <v>5</v>
      </c>
      <c r="BI6" s="212"/>
      <c r="BJ6" s="212"/>
      <c r="BK6" s="212"/>
      <c r="BL6" s="212"/>
      <c r="BM6" s="212"/>
      <c r="BN6" s="212"/>
      <c r="BO6" s="212"/>
      <c r="BP6" s="212"/>
      <c r="BQ6" s="213"/>
      <c r="BR6" s="211">
        <v>6</v>
      </c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2"/>
      <c r="CF6" s="213"/>
      <c r="CG6" s="211">
        <v>7</v>
      </c>
      <c r="CH6" s="212"/>
      <c r="CI6" s="212"/>
      <c r="CJ6" s="212"/>
      <c r="CK6" s="212"/>
      <c r="CL6" s="212"/>
      <c r="CM6" s="212"/>
      <c r="CN6" s="212"/>
      <c r="CO6" s="212"/>
      <c r="CP6" s="212"/>
      <c r="CQ6" s="212"/>
      <c r="CR6" s="212"/>
      <c r="CS6" s="212"/>
      <c r="CT6" s="212"/>
      <c r="CU6" s="212"/>
      <c r="CV6" s="212"/>
      <c r="CW6" s="213"/>
      <c r="CX6" s="211">
        <v>8</v>
      </c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2"/>
      <c r="DJ6" s="213"/>
      <c r="DK6" s="211">
        <v>9</v>
      </c>
      <c r="DL6" s="212"/>
      <c r="DM6" s="212"/>
      <c r="DN6" s="212"/>
      <c r="DO6" s="212"/>
      <c r="DP6" s="212"/>
      <c r="DQ6" s="212"/>
      <c r="DR6" s="212"/>
      <c r="DS6" s="212"/>
      <c r="DT6" s="212"/>
      <c r="DU6" s="212"/>
      <c r="DV6" s="213"/>
    </row>
    <row r="7" spans="1:129" s="6" customFormat="1" ht="49.7" customHeight="1" x14ac:dyDescent="0.2">
      <c r="A7" s="145" t="s">
        <v>6</v>
      </c>
      <c r="B7" s="146"/>
      <c r="C7" s="146"/>
      <c r="D7" s="146"/>
      <c r="E7" s="146"/>
      <c r="F7" s="147"/>
      <c r="G7" s="232" t="s">
        <v>265</v>
      </c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3"/>
      <c r="AK7" s="234" t="s">
        <v>1</v>
      </c>
      <c r="AL7" s="235"/>
      <c r="AM7" s="235"/>
      <c r="AN7" s="235"/>
      <c r="AO7" s="235"/>
      <c r="AP7" s="235"/>
      <c r="AQ7" s="235"/>
      <c r="AR7" s="235"/>
      <c r="AS7" s="235"/>
      <c r="AT7" s="236"/>
      <c r="AU7" s="149" t="s">
        <v>1</v>
      </c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33">
        <f>BH8+BH10</f>
        <v>1298659.1500000001</v>
      </c>
      <c r="BI7" s="143"/>
      <c r="BJ7" s="143"/>
      <c r="BK7" s="143"/>
      <c r="BL7" s="143"/>
      <c r="BM7" s="143"/>
      <c r="BN7" s="143"/>
      <c r="BO7" s="143"/>
      <c r="BP7" s="143"/>
      <c r="BQ7" s="144"/>
      <c r="BR7" s="133">
        <f>BR8+BR10</f>
        <v>1059068.3700000001</v>
      </c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4"/>
      <c r="CG7" s="13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4"/>
      <c r="CX7" s="133">
        <f>CX8</f>
        <v>239590.78</v>
      </c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4"/>
      <c r="DK7" s="142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4"/>
    </row>
    <row r="8" spans="1:129" s="6" customFormat="1" ht="16.5" customHeight="1" x14ac:dyDescent="0.2">
      <c r="A8" s="145" t="s">
        <v>25</v>
      </c>
      <c r="B8" s="146"/>
      <c r="C8" s="146"/>
      <c r="D8" s="146"/>
      <c r="E8" s="146"/>
      <c r="F8" s="147"/>
      <c r="G8" s="232" t="s">
        <v>38</v>
      </c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3"/>
      <c r="AK8" s="234">
        <v>22</v>
      </c>
      <c r="AL8" s="235"/>
      <c r="AM8" s="235"/>
      <c r="AN8" s="235"/>
      <c r="AO8" s="235"/>
      <c r="AP8" s="235"/>
      <c r="AQ8" s="235"/>
      <c r="AR8" s="235"/>
      <c r="AS8" s="235"/>
      <c r="AT8" s="236"/>
      <c r="AU8" s="133">
        <v>5902996.1200000001</v>
      </c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3">
        <f>BR8+CX8</f>
        <v>1298659.1500000001</v>
      </c>
      <c r="BI8" s="134"/>
      <c r="BJ8" s="134"/>
      <c r="BK8" s="134"/>
      <c r="BL8" s="134"/>
      <c r="BM8" s="134"/>
      <c r="BN8" s="134"/>
      <c r="BO8" s="134"/>
      <c r="BP8" s="134"/>
      <c r="BQ8" s="135"/>
      <c r="BR8" s="133">
        <v>1059068.3700000001</v>
      </c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5"/>
      <c r="CG8" s="133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5"/>
      <c r="CX8" s="133">
        <v>239590.78</v>
      </c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5"/>
      <c r="DK8" s="133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5"/>
      <c r="DY8" s="49">
        <f>5932996.12*22/100</f>
        <v>1305259.1464</v>
      </c>
    </row>
    <row r="9" spans="1:129" s="6" customFormat="1" ht="16.5" customHeight="1" x14ac:dyDescent="0.2">
      <c r="A9" s="145" t="s">
        <v>26</v>
      </c>
      <c r="B9" s="146"/>
      <c r="C9" s="146"/>
      <c r="D9" s="146"/>
      <c r="E9" s="146"/>
      <c r="F9" s="147"/>
      <c r="G9" s="232" t="s">
        <v>39</v>
      </c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3"/>
      <c r="AK9" s="234">
        <v>10</v>
      </c>
      <c r="AL9" s="235"/>
      <c r="AM9" s="235"/>
      <c r="AN9" s="235"/>
      <c r="AO9" s="235"/>
      <c r="AP9" s="235"/>
      <c r="AQ9" s="235"/>
      <c r="AR9" s="235"/>
      <c r="AS9" s="235"/>
      <c r="AT9" s="236"/>
      <c r="AU9" s="142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33"/>
      <c r="BI9" s="134"/>
      <c r="BJ9" s="134"/>
      <c r="BK9" s="134"/>
      <c r="BL9" s="134"/>
      <c r="BM9" s="134"/>
      <c r="BN9" s="134"/>
      <c r="BO9" s="134"/>
      <c r="BP9" s="134"/>
      <c r="BQ9" s="135"/>
      <c r="BR9" s="133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5"/>
      <c r="CG9" s="133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5"/>
      <c r="CX9" s="133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5"/>
      <c r="DK9" s="133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5"/>
      <c r="DY9" s="36">
        <f>1089049*22/100</f>
        <v>239590.78</v>
      </c>
    </row>
    <row r="10" spans="1:129" s="6" customFormat="1" ht="69.75" customHeight="1" x14ac:dyDescent="0.2">
      <c r="A10" s="145" t="s">
        <v>28</v>
      </c>
      <c r="B10" s="146"/>
      <c r="C10" s="146"/>
      <c r="D10" s="146"/>
      <c r="E10" s="146"/>
      <c r="F10" s="147"/>
      <c r="G10" s="232" t="s">
        <v>268</v>
      </c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3"/>
      <c r="AK10" s="237"/>
      <c r="AL10" s="238"/>
      <c r="AM10" s="238"/>
      <c r="AN10" s="238"/>
      <c r="AO10" s="238"/>
      <c r="AP10" s="238"/>
      <c r="AQ10" s="238"/>
      <c r="AR10" s="238"/>
      <c r="AS10" s="238"/>
      <c r="AT10" s="239"/>
      <c r="AU10" s="142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33"/>
      <c r="BI10" s="134"/>
      <c r="BJ10" s="134"/>
      <c r="BK10" s="134"/>
      <c r="BL10" s="134"/>
      <c r="BM10" s="134"/>
      <c r="BN10" s="134"/>
      <c r="BO10" s="134"/>
      <c r="BP10" s="134"/>
      <c r="BQ10" s="135"/>
      <c r="BR10" s="133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5"/>
      <c r="CG10" s="133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5"/>
      <c r="CX10" s="133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5"/>
      <c r="DK10" s="133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5"/>
      <c r="DY10" s="52">
        <f>4813947.12*22/100</f>
        <v>1059068.3663999999</v>
      </c>
    </row>
    <row r="11" spans="1:129" s="6" customFormat="1" ht="78.75" customHeight="1" x14ac:dyDescent="0.2">
      <c r="A11" s="145" t="s">
        <v>7</v>
      </c>
      <c r="B11" s="146"/>
      <c r="C11" s="146"/>
      <c r="D11" s="146"/>
      <c r="E11" s="146"/>
      <c r="F11" s="147"/>
      <c r="G11" s="232" t="s">
        <v>274</v>
      </c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3"/>
      <c r="AK11" s="234" t="s">
        <v>1</v>
      </c>
      <c r="AL11" s="235"/>
      <c r="AM11" s="235"/>
      <c r="AN11" s="235"/>
      <c r="AO11" s="235"/>
      <c r="AP11" s="235"/>
      <c r="AQ11" s="235"/>
      <c r="AR11" s="235"/>
      <c r="AS11" s="235"/>
      <c r="AT11" s="236"/>
      <c r="AU11" s="149" t="s">
        <v>1</v>
      </c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43">
        <f>BH12+BH13+BH14</f>
        <v>182992.88</v>
      </c>
      <c r="BI11" s="244"/>
      <c r="BJ11" s="244"/>
      <c r="BK11" s="244"/>
      <c r="BL11" s="244"/>
      <c r="BM11" s="244"/>
      <c r="BN11" s="244"/>
      <c r="BO11" s="244"/>
      <c r="BP11" s="244"/>
      <c r="BQ11" s="245"/>
      <c r="BR11" s="243">
        <f>BR12+BR13+BR14</f>
        <v>149232.35999999999</v>
      </c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5"/>
      <c r="CG11" s="243"/>
      <c r="CH11" s="244"/>
      <c r="CI11" s="244"/>
      <c r="CJ11" s="244"/>
      <c r="CK11" s="244"/>
      <c r="CL11" s="244"/>
      <c r="CM11" s="244"/>
      <c r="CN11" s="244"/>
      <c r="CO11" s="244"/>
      <c r="CP11" s="244"/>
      <c r="CQ11" s="244"/>
      <c r="CR11" s="244"/>
      <c r="CS11" s="244"/>
      <c r="CT11" s="244"/>
      <c r="CU11" s="244"/>
      <c r="CV11" s="244"/>
      <c r="CW11" s="245"/>
      <c r="CX11" s="243">
        <f>CX12+CX13+CX14</f>
        <v>33760.519999999997</v>
      </c>
      <c r="CY11" s="244"/>
      <c r="CZ11" s="244"/>
      <c r="DA11" s="244"/>
      <c r="DB11" s="244"/>
      <c r="DC11" s="244"/>
      <c r="DD11" s="244"/>
      <c r="DE11" s="244"/>
      <c r="DF11" s="244"/>
      <c r="DG11" s="244"/>
      <c r="DH11" s="244"/>
      <c r="DI11" s="244"/>
      <c r="DJ11" s="245"/>
      <c r="DK11" s="133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5"/>
    </row>
    <row r="12" spans="1:129" s="6" customFormat="1" ht="84" customHeight="1" x14ac:dyDescent="0.2">
      <c r="A12" s="145" t="s">
        <v>30</v>
      </c>
      <c r="B12" s="146"/>
      <c r="C12" s="146"/>
      <c r="D12" s="146"/>
      <c r="E12" s="146"/>
      <c r="F12" s="147"/>
      <c r="G12" s="232" t="s">
        <v>266</v>
      </c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3"/>
      <c r="AK12" s="234">
        <v>2.9</v>
      </c>
      <c r="AL12" s="235"/>
      <c r="AM12" s="235"/>
      <c r="AN12" s="235"/>
      <c r="AO12" s="235"/>
      <c r="AP12" s="235"/>
      <c r="AQ12" s="235"/>
      <c r="AR12" s="235"/>
      <c r="AS12" s="235"/>
      <c r="AT12" s="236"/>
      <c r="AU12" s="133">
        <v>5902996.1200000001</v>
      </c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3">
        <f>BR12+CX12</f>
        <v>171186.89</v>
      </c>
      <c r="BI12" s="134"/>
      <c r="BJ12" s="134"/>
      <c r="BK12" s="134"/>
      <c r="BL12" s="134"/>
      <c r="BM12" s="134"/>
      <c r="BN12" s="134"/>
      <c r="BO12" s="134"/>
      <c r="BP12" s="134"/>
      <c r="BQ12" s="135"/>
      <c r="BR12" s="133">
        <v>139604.47</v>
      </c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5"/>
      <c r="CG12" s="133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5"/>
      <c r="CX12" s="133">
        <v>31582.42</v>
      </c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5"/>
      <c r="DK12" s="133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5"/>
      <c r="DY12" s="50">
        <f>AU12*2.9/100</f>
        <v>171186.88748</v>
      </c>
    </row>
    <row r="13" spans="1:129" s="6" customFormat="1" ht="33" customHeight="1" x14ac:dyDescent="0.2">
      <c r="A13" s="145" t="s">
        <v>31</v>
      </c>
      <c r="B13" s="146"/>
      <c r="C13" s="146"/>
      <c r="D13" s="146"/>
      <c r="E13" s="146"/>
      <c r="F13" s="147"/>
      <c r="G13" s="232" t="s">
        <v>267</v>
      </c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3"/>
      <c r="AK13" s="234">
        <v>0</v>
      </c>
      <c r="AL13" s="235"/>
      <c r="AM13" s="235"/>
      <c r="AN13" s="235"/>
      <c r="AO13" s="235"/>
      <c r="AP13" s="235"/>
      <c r="AQ13" s="235"/>
      <c r="AR13" s="235"/>
      <c r="AS13" s="235"/>
      <c r="AT13" s="236"/>
      <c r="AU13" s="142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33"/>
      <c r="BI13" s="134"/>
      <c r="BJ13" s="134"/>
      <c r="BK13" s="134"/>
      <c r="BL13" s="134"/>
      <c r="BM13" s="134"/>
      <c r="BN13" s="134"/>
      <c r="BO13" s="134"/>
      <c r="BP13" s="134"/>
      <c r="BQ13" s="135"/>
      <c r="BR13" s="133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5"/>
      <c r="CG13" s="133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5"/>
      <c r="CX13" s="133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5"/>
      <c r="DK13" s="133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5"/>
      <c r="DY13" s="36">
        <f>1089049*2.9/100</f>
        <v>31582.421000000002</v>
      </c>
    </row>
    <row r="14" spans="1:129" s="6" customFormat="1" ht="81.95" customHeight="1" x14ac:dyDescent="0.2">
      <c r="A14" s="145" t="s">
        <v>32</v>
      </c>
      <c r="B14" s="146"/>
      <c r="C14" s="146"/>
      <c r="D14" s="146"/>
      <c r="E14" s="146"/>
      <c r="F14" s="147"/>
      <c r="G14" s="232" t="s">
        <v>269</v>
      </c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3"/>
      <c r="AK14" s="234">
        <v>0.2</v>
      </c>
      <c r="AL14" s="235"/>
      <c r="AM14" s="235"/>
      <c r="AN14" s="235"/>
      <c r="AO14" s="235"/>
      <c r="AP14" s="235"/>
      <c r="AQ14" s="235"/>
      <c r="AR14" s="235"/>
      <c r="AS14" s="235"/>
      <c r="AT14" s="236"/>
      <c r="AU14" s="133">
        <v>5902996.1200000001</v>
      </c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3">
        <f>BR14+CX14</f>
        <v>11805.99</v>
      </c>
      <c r="BI14" s="134"/>
      <c r="BJ14" s="134"/>
      <c r="BK14" s="134"/>
      <c r="BL14" s="134"/>
      <c r="BM14" s="134"/>
      <c r="BN14" s="134"/>
      <c r="BO14" s="134"/>
      <c r="BP14" s="134"/>
      <c r="BQ14" s="135"/>
      <c r="BR14" s="133">
        <v>9627.89</v>
      </c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5"/>
      <c r="CG14" s="133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5"/>
      <c r="CX14" s="133">
        <v>2178.1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5"/>
      <c r="DK14" s="133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5"/>
      <c r="DY14" s="52">
        <f>4813947.12*2.9/100</f>
        <v>139604.46648</v>
      </c>
    </row>
    <row r="15" spans="1:129" s="6" customFormat="1" ht="82.5" customHeight="1" x14ac:dyDescent="0.2">
      <c r="A15" s="145" t="s">
        <v>44</v>
      </c>
      <c r="B15" s="146"/>
      <c r="C15" s="146"/>
      <c r="D15" s="146"/>
      <c r="E15" s="146"/>
      <c r="F15" s="147"/>
      <c r="G15" s="232" t="s">
        <v>270</v>
      </c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3"/>
      <c r="AK15" s="237"/>
      <c r="AL15" s="238"/>
      <c r="AM15" s="238"/>
      <c r="AN15" s="238"/>
      <c r="AO15" s="238"/>
      <c r="AP15" s="238"/>
      <c r="AQ15" s="238"/>
      <c r="AR15" s="238"/>
      <c r="AS15" s="238"/>
      <c r="AT15" s="239"/>
      <c r="AU15" s="142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33"/>
      <c r="BI15" s="134"/>
      <c r="BJ15" s="134"/>
      <c r="BK15" s="134"/>
      <c r="BL15" s="134"/>
      <c r="BM15" s="134"/>
      <c r="BN15" s="134"/>
      <c r="BO15" s="134"/>
      <c r="BP15" s="134"/>
      <c r="BQ15" s="135"/>
      <c r="BR15" s="133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5"/>
      <c r="CG15" s="133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5"/>
      <c r="CX15" s="133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5"/>
      <c r="DK15" s="133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5"/>
      <c r="DY15" s="6">
        <f>AU14*0.2/100</f>
        <v>11805.992240000001</v>
      </c>
    </row>
    <row r="16" spans="1:129" s="6" customFormat="1" ht="54" customHeight="1" x14ac:dyDescent="0.2">
      <c r="A16" s="145" t="s">
        <v>8</v>
      </c>
      <c r="B16" s="146"/>
      <c r="C16" s="146"/>
      <c r="D16" s="146"/>
      <c r="E16" s="146"/>
      <c r="F16" s="147"/>
      <c r="G16" s="232" t="s">
        <v>230</v>
      </c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3"/>
      <c r="AK16" s="237" t="s">
        <v>1</v>
      </c>
      <c r="AL16" s="238"/>
      <c r="AM16" s="238"/>
      <c r="AN16" s="238"/>
      <c r="AO16" s="238"/>
      <c r="AP16" s="238"/>
      <c r="AQ16" s="238"/>
      <c r="AR16" s="238"/>
      <c r="AS16" s="238"/>
      <c r="AT16" s="239"/>
      <c r="AU16" s="142" t="s">
        <v>1</v>
      </c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33"/>
      <c r="BI16" s="134"/>
      <c r="BJ16" s="134"/>
      <c r="BK16" s="134"/>
      <c r="BL16" s="134"/>
      <c r="BM16" s="134"/>
      <c r="BN16" s="134"/>
      <c r="BO16" s="134"/>
      <c r="BP16" s="134"/>
      <c r="BQ16" s="135"/>
      <c r="BR16" s="133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5"/>
      <c r="CG16" s="133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5"/>
      <c r="CX16" s="133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5"/>
      <c r="DK16" s="133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5"/>
      <c r="DY16" s="36">
        <f>1089049*0.2/100</f>
        <v>2178.098</v>
      </c>
    </row>
    <row r="17" spans="1:129" s="6" customFormat="1" ht="25.5" customHeight="1" x14ac:dyDescent="0.2">
      <c r="A17" s="145" t="s">
        <v>11</v>
      </c>
      <c r="B17" s="146"/>
      <c r="C17" s="146"/>
      <c r="D17" s="146"/>
      <c r="E17" s="146"/>
      <c r="F17" s="147"/>
      <c r="G17" s="232" t="s">
        <v>233</v>
      </c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3"/>
      <c r="AK17" s="234" t="s">
        <v>1</v>
      </c>
      <c r="AL17" s="235"/>
      <c r="AM17" s="235"/>
      <c r="AN17" s="235"/>
      <c r="AO17" s="235"/>
      <c r="AP17" s="235"/>
      <c r="AQ17" s="235"/>
      <c r="AR17" s="235"/>
      <c r="AS17" s="235"/>
      <c r="AT17" s="236"/>
      <c r="AU17" s="142" t="s">
        <v>1</v>
      </c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33"/>
      <c r="BI17" s="134"/>
      <c r="BJ17" s="134"/>
      <c r="BK17" s="134"/>
      <c r="BL17" s="134"/>
      <c r="BM17" s="134"/>
      <c r="BN17" s="134"/>
      <c r="BO17" s="134"/>
      <c r="BP17" s="134"/>
      <c r="BQ17" s="135"/>
      <c r="BR17" s="133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5"/>
      <c r="CG17" s="133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5"/>
      <c r="CX17" s="133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5"/>
      <c r="DK17" s="133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5"/>
      <c r="DY17" s="52">
        <f>4813947.12*0.2/100</f>
        <v>9627.8942400000014</v>
      </c>
    </row>
    <row r="18" spans="1:129" s="6" customFormat="1" ht="39" customHeight="1" x14ac:dyDescent="0.2">
      <c r="A18" s="145" t="s">
        <v>12</v>
      </c>
      <c r="B18" s="146"/>
      <c r="C18" s="146"/>
      <c r="D18" s="146"/>
      <c r="E18" s="146"/>
      <c r="F18" s="147"/>
      <c r="G18" s="232" t="s">
        <v>231</v>
      </c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3"/>
      <c r="AK18" s="234" t="s">
        <v>1</v>
      </c>
      <c r="AL18" s="235"/>
      <c r="AM18" s="235"/>
      <c r="AN18" s="235"/>
      <c r="AO18" s="235"/>
      <c r="AP18" s="235"/>
      <c r="AQ18" s="235"/>
      <c r="AR18" s="235"/>
      <c r="AS18" s="235"/>
      <c r="AT18" s="236"/>
      <c r="AU18" s="142" t="s">
        <v>1</v>
      </c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33"/>
      <c r="BI18" s="134"/>
      <c r="BJ18" s="134"/>
      <c r="BK18" s="134"/>
      <c r="BL18" s="134"/>
      <c r="BM18" s="134"/>
      <c r="BN18" s="134"/>
      <c r="BO18" s="134"/>
      <c r="BP18" s="134"/>
      <c r="BQ18" s="135"/>
      <c r="BR18" s="133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5"/>
      <c r="CG18" s="133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5"/>
      <c r="CX18" s="133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5"/>
      <c r="DK18" s="133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5"/>
    </row>
    <row r="19" spans="1:129" s="6" customFormat="1" ht="39" customHeight="1" x14ac:dyDescent="0.2">
      <c r="A19" s="145" t="s">
        <v>9</v>
      </c>
      <c r="B19" s="146"/>
      <c r="C19" s="146"/>
      <c r="D19" s="146"/>
      <c r="E19" s="146"/>
      <c r="F19" s="147"/>
      <c r="G19" s="232" t="s">
        <v>232</v>
      </c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3"/>
      <c r="AK19" s="234" t="s">
        <v>1</v>
      </c>
      <c r="AL19" s="235"/>
      <c r="AM19" s="235"/>
      <c r="AN19" s="235"/>
      <c r="AO19" s="235"/>
      <c r="AP19" s="235"/>
      <c r="AQ19" s="235"/>
      <c r="AR19" s="235"/>
      <c r="AS19" s="235"/>
      <c r="AT19" s="236"/>
      <c r="AU19" s="133">
        <v>5902996.1200000001</v>
      </c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33">
        <f>BH20+BH21</f>
        <v>301052.79999999999</v>
      </c>
      <c r="BI19" s="134"/>
      <c r="BJ19" s="134"/>
      <c r="BK19" s="134"/>
      <c r="BL19" s="134"/>
      <c r="BM19" s="134"/>
      <c r="BN19" s="134"/>
      <c r="BO19" s="134"/>
      <c r="BP19" s="134"/>
      <c r="BQ19" s="135"/>
      <c r="BR19" s="133">
        <f>BR20+BR21</f>
        <v>245511.3</v>
      </c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5"/>
      <c r="CG19" s="133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5"/>
      <c r="CX19" s="133">
        <f>CX20+CX21</f>
        <v>55541.5</v>
      </c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5"/>
      <c r="DK19" s="133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5"/>
    </row>
    <row r="20" spans="1:129" s="6" customFormat="1" ht="54.95" customHeight="1" x14ac:dyDescent="0.2">
      <c r="A20" s="145" t="s">
        <v>49</v>
      </c>
      <c r="B20" s="146"/>
      <c r="C20" s="146"/>
      <c r="D20" s="146"/>
      <c r="E20" s="146"/>
      <c r="F20" s="147"/>
      <c r="G20" s="232" t="s">
        <v>271</v>
      </c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3"/>
      <c r="AK20" s="234">
        <v>5.0999999999999996</v>
      </c>
      <c r="AL20" s="235"/>
      <c r="AM20" s="235"/>
      <c r="AN20" s="235"/>
      <c r="AO20" s="235"/>
      <c r="AP20" s="235"/>
      <c r="AQ20" s="235"/>
      <c r="AR20" s="235"/>
      <c r="AS20" s="235"/>
      <c r="AT20" s="236"/>
      <c r="AU20" s="133">
        <v>5902996.1200000001</v>
      </c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3">
        <f>BR20+CX20</f>
        <v>301052.79999999999</v>
      </c>
      <c r="BI20" s="134"/>
      <c r="BJ20" s="134"/>
      <c r="BK20" s="134"/>
      <c r="BL20" s="134"/>
      <c r="BM20" s="134"/>
      <c r="BN20" s="134"/>
      <c r="BO20" s="134"/>
      <c r="BP20" s="134"/>
      <c r="BQ20" s="135"/>
      <c r="BR20" s="133">
        <v>245511.3</v>
      </c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5"/>
      <c r="CG20" s="133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5"/>
      <c r="CX20" s="133">
        <v>55541.5</v>
      </c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5"/>
      <c r="DK20" s="133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5"/>
      <c r="DY20" s="50">
        <f>AU20*5.1/100</f>
        <v>301052.80211999995</v>
      </c>
    </row>
    <row r="21" spans="1:129" s="6" customFormat="1" ht="68.25" customHeight="1" x14ac:dyDescent="0.2">
      <c r="A21" s="145" t="s">
        <v>177</v>
      </c>
      <c r="B21" s="146"/>
      <c r="C21" s="146"/>
      <c r="D21" s="146"/>
      <c r="E21" s="146"/>
      <c r="F21" s="147"/>
      <c r="G21" s="232" t="s">
        <v>272</v>
      </c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3"/>
      <c r="AK21" s="234"/>
      <c r="AL21" s="235"/>
      <c r="AM21" s="235"/>
      <c r="AN21" s="235"/>
      <c r="AO21" s="235"/>
      <c r="AP21" s="235"/>
      <c r="AQ21" s="235"/>
      <c r="AR21" s="235"/>
      <c r="AS21" s="235"/>
      <c r="AT21" s="236"/>
      <c r="AU21" s="142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33"/>
      <c r="BI21" s="134"/>
      <c r="BJ21" s="134"/>
      <c r="BK21" s="134"/>
      <c r="BL21" s="134"/>
      <c r="BM21" s="134"/>
      <c r="BN21" s="134"/>
      <c r="BO21" s="134"/>
      <c r="BP21" s="134"/>
      <c r="BQ21" s="135"/>
      <c r="BR21" s="133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5"/>
      <c r="CX21" s="133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5"/>
      <c r="DK21" s="133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5"/>
      <c r="DY21" s="36">
        <f>1089049*5.1/100</f>
        <v>55541.498999999996</v>
      </c>
    </row>
    <row r="22" spans="1:129" s="6" customFormat="1" ht="16.5" customHeight="1" x14ac:dyDescent="0.2">
      <c r="A22" s="246" t="s">
        <v>16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4"/>
      <c r="BH22" s="133">
        <f>BH7+BH11++BH19</f>
        <v>1782704.8300000003</v>
      </c>
      <c r="BI22" s="143"/>
      <c r="BJ22" s="143"/>
      <c r="BK22" s="143"/>
      <c r="BL22" s="143"/>
      <c r="BM22" s="143"/>
      <c r="BN22" s="143"/>
      <c r="BO22" s="143"/>
      <c r="BP22" s="143"/>
      <c r="BQ22" s="144"/>
      <c r="BR22" s="133">
        <f>BR7+BR11+BR19</f>
        <v>1453812.03</v>
      </c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4"/>
      <c r="CG22" s="133"/>
      <c r="CH22" s="143"/>
      <c r="CI22" s="143"/>
      <c r="CJ22" s="143"/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4"/>
      <c r="CX22" s="133">
        <f>CX7+CX11+CX19</f>
        <v>328892.79999999999</v>
      </c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4"/>
      <c r="DK22" s="142"/>
      <c r="DL22" s="143"/>
      <c r="DM22" s="143"/>
      <c r="DN22" s="143"/>
      <c r="DO22" s="143"/>
      <c r="DP22" s="143"/>
      <c r="DQ22" s="143"/>
      <c r="DR22" s="143"/>
      <c r="DS22" s="143"/>
      <c r="DT22" s="143"/>
      <c r="DU22" s="143"/>
      <c r="DV22" s="144"/>
      <c r="DY22" s="52">
        <f>4813947.12*5.1/100</f>
        <v>245511.30312</v>
      </c>
    </row>
    <row r="23" spans="1:129" ht="27" customHeight="1" x14ac:dyDescent="0.25">
      <c r="A23" s="248" t="s">
        <v>229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Y23" s="41">
        <f>BR22-1453812.03</f>
        <v>0</v>
      </c>
    </row>
    <row r="24" spans="1:129" s="2" customFormat="1" ht="68.25" customHeight="1" x14ac:dyDescent="0.2">
      <c r="A24" s="247" t="s">
        <v>256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47"/>
      <c r="BC24" s="247"/>
      <c r="BD24" s="247"/>
      <c r="BE24" s="247"/>
      <c r="BF24" s="247"/>
      <c r="BG24" s="247"/>
      <c r="BH24" s="247"/>
      <c r="BI24" s="247"/>
      <c r="BJ24" s="247"/>
      <c r="BK24" s="247"/>
      <c r="BL24" s="247"/>
      <c r="BM24" s="247"/>
      <c r="BN24" s="247"/>
      <c r="BO24" s="247"/>
      <c r="BP24" s="247"/>
      <c r="BQ24" s="247"/>
      <c r="BR24" s="247"/>
      <c r="BS24" s="247"/>
      <c r="BT24" s="247"/>
      <c r="BU24" s="247"/>
      <c r="BV24" s="247"/>
      <c r="BW24" s="247"/>
      <c r="BX24" s="247"/>
      <c r="BY24" s="247"/>
      <c r="BZ24" s="247"/>
      <c r="CA24" s="247"/>
      <c r="CB24" s="247"/>
      <c r="CC24" s="247"/>
      <c r="CD24" s="247"/>
      <c r="CE24" s="247"/>
      <c r="CF24" s="247"/>
      <c r="CG24" s="247"/>
      <c r="CH24" s="247"/>
      <c r="CI24" s="247"/>
      <c r="CJ24" s="247"/>
      <c r="CK24" s="247"/>
      <c r="CL24" s="247"/>
      <c r="CM24" s="247"/>
      <c r="CN24" s="247"/>
      <c r="CO24" s="247"/>
      <c r="CP24" s="247"/>
      <c r="CQ24" s="247"/>
      <c r="CR24" s="247"/>
      <c r="CS24" s="247"/>
      <c r="CT24" s="247"/>
      <c r="CU24" s="247"/>
      <c r="CV24" s="247"/>
      <c r="CW24" s="247"/>
      <c r="CX24" s="247"/>
      <c r="CY24" s="247"/>
      <c r="CZ24" s="247"/>
      <c r="DA24" s="247"/>
      <c r="DB24" s="247"/>
      <c r="DC24" s="247"/>
      <c r="DD24" s="247"/>
      <c r="DE24" s="247"/>
      <c r="DF24" s="247"/>
      <c r="DG24" s="247"/>
      <c r="DH24" s="247"/>
      <c r="DI24" s="247"/>
      <c r="DJ24" s="247"/>
      <c r="DK24" s="247"/>
      <c r="DL24" s="247"/>
      <c r="DM24" s="247"/>
      <c r="DN24" s="247"/>
      <c r="DO24" s="247"/>
      <c r="DP24" s="247"/>
      <c r="DQ24" s="247"/>
      <c r="DR24" s="247"/>
      <c r="DS24" s="247"/>
      <c r="DT24" s="247"/>
      <c r="DU24" s="247"/>
      <c r="DV24" s="247"/>
      <c r="DY24" s="51">
        <f>DY22+DY17+DY15+DY12+DY10</f>
        <v>1497200.4434799999</v>
      </c>
    </row>
    <row r="25" spans="1:129" ht="32.25" customHeight="1" x14ac:dyDescent="0.25"/>
  </sheetData>
  <mergeCells count="164"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217" t="s">
        <v>213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</row>
    <row r="2" spans="1:139" s="5" customFormat="1" ht="12.75" customHeight="1" x14ac:dyDescent="0.25"/>
    <row r="3" spans="1:139" s="3" customFormat="1" ht="15" customHeight="1" x14ac:dyDescent="0.2">
      <c r="A3" s="199" t="s">
        <v>3</v>
      </c>
      <c r="B3" s="200"/>
      <c r="C3" s="200"/>
      <c r="D3" s="200"/>
      <c r="E3" s="200"/>
      <c r="F3" s="201"/>
      <c r="G3" s="199" t="s">
        <v>45</v>
      </c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1"/>
      <c r="AB3" s="199" t="s">
        <v>219</v>
      </c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1"/>
      <c r="AP3" s="199" t="s">
        <v>54</v>
      </c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1"/>
      <c r="BD3" s="199" t="s">
        <v>55</v>
      </c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199" t="s">
        <v>237</v>
      </c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1"/>
      <c r="CF3" s="208" t="s">
        <v>0</v>
      </c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6"/>
      <c r="DD3" s="166"/>
      <c r="DE3" s="166"/>
      <c r="DF3" s="166"/>
      <c r="DG3" s="166"/>
      <c r="DH3" s="166"/>
      <c r="DI3" s="166"/>
      <c r="DJ3" s="166"/>
      <c r="DK3" s="166"/>
      <c r="DL3" s="166"/>
      <c r="DM3" s="166"/>
      <c r="DN3" s="166"/>
      <c r="DO3" s="166"/>
      <c r="DP3" s="166"/>
      <c r="DQ3" s="166"/>
      <c r="DR3" s="166"/>
      <c r="DS3" s="166"/>
      <c r="DT3" s="166"/>
      <c r="DU3" s="166"/>
      <c r="DV3" s="166"/>
      <c r="DW3" s="166"/>
      <c r="DX3" s="166"/>
      <c r="DY3" s="166"/>
      <c r="DZ3" s="166"/>
      <c r="EA3" s="166"/>
      <c r="EB3" s="166"/>
      <c r="EC3" s="166"/>
      <c r="ED3" s="166"/>
      <c r="EE3" s="166"/>
      <c r="EF3" s="166"/>
      <c r="EG3" s="166"/>
      <c r="EH3" s="166"/>
      <c r="EI3" s="167"/>
    </row>
    <row r="4" spans="1:139" s="3" customFormat="1" ht="65.25" customHeight="1" x14ac:dyDescent="0.2">
      <c r="A4" s="202"/>
      <c r="B4" s="203"/>
      <c r="C4" s="203"/>
      <c r="D4" s="203"/>
      <c r="E4" s="203"/>
      <c r="F4" s="204"/>
      <c r="G4" s="202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4"/>
      <c r="AB4" s="202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4"/>
      <c r="AP4" s="202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4"/>
      <c r="BD4" s="202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2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4"/>
      <c r="CF4" s="216" t="s">
        <v>168</v>
      </c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2"/>
      <c r="CT4" s="216" t="s">
        <v>176</v>
      </c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2"/>
      <c r="DJ4" s="259" t="s">
        <v>18</v>
      </c>
      <c r="DK4" s="259"/>
      <c r="DL4" s="259"/>
      <c r="DM4" s="259"/>
      <c r="DN4" s="259"/>
      <c r="DO4" s="259"/>
      <c r="DP4" s="259"/>
      <c r="DQ4" s="259"/>
      <c r="DR4" s="259"/>
      <c r="DS4" s="259"/>
      <c r="DT4" s="259"/>
      <c r="DU4" s="259"/>
      <c r="DV4" s="259"/>
      <c r="DW4" s="259"/>
      <c r="DX4" s="259"/>
      <c r="DY4" s="259"/>
      <c r="DZ4" s="259"/>
      <c r="EA4" s="259"/>
      <c r="EB4" s="259"/>
      <c r="EC4" s="259"/>
      <c r="ED4" s="259"/>
      <c r="EE4" s="259"/>
      <c r="EF4" s="259"/>
      <c r="EG4" s="259"/>
      <c r="EH4" s="259"/>
      <c r="EI4" s="260"/>
    </row>
    <row r="5" spans="1:139" s="3" customFormat="1" ht="27" customHeight="1" x14ac:dyDescent="0.2">
      <c r="A5" s="205"/>
      <c r="B5" s="206"/>
      <c r="C5" s="206"/>
      <c r="D5" s="206"/>
      <c r="E5" s="206"/>
      <c r="F5" s="207"/>
      <c r="G5" s="205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7"/>
      <c r="AB5" s="205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7"/>
      <c r="AP5" s="205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7"/>
      <c r="BD5" s="205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5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7"/>
      <c r="CF5" s="183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5"/>
      <c r="CT5" s="183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5"/>
      <c r="DJ5" s="208" t="s">
        <v>2</v>
      </c>
      <c r="DK5" s="209"/>
      <c r="DL5" s="209"/>
      <c r="DM5" s="209"/>
      <c r="DN5" s="209"/>
      <c r="DO5" s="209"/>
      <c r="DP5" s="209"/>
      <c r="DQ5" s="209"/>
      <c r="DR5" s="209"/>
      <c r="DS5" s="209"/>
      <c r="DT5" s="209"/>
      <c r="DU5" s="209"/>
      <c r="DV5" s="210"/>
      <c r="DW5" s="208" t="s">
        <v>43</v>
      </c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10"/>
    </row>
    <row r="6" spans="1:139" s="7" customFormat="1" ht="12.75" x14ac:dyDescent="0.2">
      <c r="A6" s="211">
        <v>1</v>
      </c>
      <c r="B6" s="212"/>
      <c r="C6" s="212"/>
      <c r="D6" s="212"/>
      <c r="E6" s="212"/>
      <c r="F6" s="213"/>
      <c r="G6" s="211">
        <v>2</v>
      </c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3"/>
      <c r="AB6" s="211">
        <v>3</v>
      </c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3"/>
      <c r="AP6" s="211">
        <v>4</v>
      </c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3"/>
      <c r="BD6" s="211">
        <v>5</v>
      </c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1">
        <v>6</v>
      </c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3"/>
      <c r="CF6" s="211">
        <v>7</v>
      </c>
      <c r="CG6" s="212"/>
      <c r="CH6" s="212"/>
      <c r="CI6" s="212"/>
      <c r="CJ6" s="212"/>
      <c r="CK6" s="212"/>
      <c r="CL6" s="212"/>
      <c r="CM6" s="212"/>
      <c r="CN6" s="212"/>
      <c r="CO6" s="212"/>
      <c r="CP6" s="212"/>
      <c r="CQ6" s="212"/>
      <c r="CR6" s="212"/>
      <c r="CS6" s="213"/>
      <c r="CT6" s="211">
        <v>8</v>
      </c>
      <c r="CU6" s="212"/>
      <c r="CV6" s="212"/>
      <c r="CW6" s="212"/>
      <c r="CX6" s="212"/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3"/>
      <c r="DJ6" s="211">
        <v>9</v>
      </c>
      <c r="DK6" s="212"/>
      <c r="DL6" s="212"/>
      <c r="DM6" s="212"/>
      <c r="DN6" s="212"/>
      <c r="DO6" s="212"/>
      <c r="DP6" s="212"/>
      <c r="DQ6" s="212"/>
      <c r="DR6" s="212"/>
      <c r="DS6" s="212"/>
      <c r="DT6" s="212"/>
      <c r="DU6" s="212"/>
      <c r="DV6" s="213"/>
      <c r="DW6" s="211">
        <v>10</v>
      </c>
      <c r="DX6" s="212"/>
      <c r="DY6" s="212"/>
      <c r="DZ6" s="212"/>
      <c r="EA6" s="212"/>
      <c r="EB6" s="212"/>
      <c r="EC6" s="212"/>
      <c r="ED6" s="212"/>
      <c r="EE6" s="212"/>
      <c r="EF6" s="212"/>
      <c r="EG6" s="212"/>
      <c r="EH6" s="212"/>
      <c r="EI6" s="213"/>
    </row>
    <row r="7" spans="1:139" s="6" customFormat="1" ht="66.75" customHeight="1" x14ac:dyDescent="0.2">
      <c r="A7" s="251" t="s">
        <v>6</v>
      </c>
      <c r="B7" s="252"/>
      <c r="C7" s="252"/>
      <c r="D7" s="252"/>
      <c r="E7" s="252"/>
      <c r="F7" s="253"/>
      <c r="G7" s="198" t="s">
        <v>46</v>
      </c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4"/>
      <c r="AB7" s="142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4"/>
      <c r="AP7" s="142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4"/>
      <c r="BD7" s="142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2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4"/>
      <c r="CF7" s="142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4"/>
      <c r="CT7" s="142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4"/>
      <c r="DJ7" s="142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4"/>
      <c r="DW7" s="142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4"/>
    </row>
    <row r="8" spans="1:139" s="6" customFormat="1" ht="93" customHeight="1" x14ac:dyDescent="0.2">
      <c r="A8" s="251" t="s">
        <v>25</v>
      </c>
      <c r="B8" s="252"/>
      <c r="C8" s="252"/>
      <c r="D8" s="252"/>
      <c r="E8" s="252"/>
      <c r="F8" s="253"/>
      <c r="G8" s="198" t="s">
        <v>47</v>
      </c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42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4"/>
      <c r="AP8" s="142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4"/>
      <c r="BD8" s="142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2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4"/>
      <c r="CF8" s="142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4"/>
      <c r="CT8" s="142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4"/>
      <c r="DJ8" s="142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4"/>
      <c r="DW8" s="142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4"/>
    </row>
    <row r="9" spans="1:139" s="6" customFormat="1" ht="16.5" customHeight="1" x14ac:dyDescent="0.2">
      <c r="A9" s="251" t="s">
        <v>7</v>
      </c>
      <c r="B9" s="252"/>
      <c r="C9" s="252"/>
      <c r="D9" s="252"/>
      <c r="E9" s="252"/>
      <c r="F9" s="253"/>
      <c r="G9" s="198" t="s">
        <v>48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42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4"/>
      <c r="AP9" s="142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4"/>
      <c r="BD9" s="142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2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4"/>
      <c r="CF9" s="142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4"/>
      <c r="CT9" s="142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4"/>
      <c r="DJ9" s="142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4"/>
      <c r="DW9" s="142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4"/>
    </row>
    <row r="10" spans="1:139" s="6" customFormat="1" ht="16.5" customHeight="1" x14ac:dyDescent="0.2">
      <c r="A10" s="254"/>
      <c r="B10" s="255"/>
      <c r="C10" s="255"/>
      <c r="D10" s="255"/>
      <c r="E10" s="255"/>
      <c r="F10" s="256"/>
      <c r="G10" s="208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4"/>
      <c r="AB10" s="142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4"/>
      <c r="BD10" s="142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2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4"/>
      <c r="CF10" s="149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1"/>
      <c r="CT10" s="149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1"/>
      <c r="DJ10" s="149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1"/>
      <c r="DW10" s="149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1"/>
    </row>
    <row r="11" spans="1:139" s="6" customFormat="1" ht="16.5" customHeight="1" x14ac:dyDescent="0.2">
      <c r="A11" s="251" t="s">
        <v>8</v>
      </c>
      <c r="B11" s="252"/>
      <c r="C11" s="252"/>
      <c r="D11" s="252"/>
      <c r="E11" s="252"/>
      <c r="F11" s="253"/>
      <c r="G11" s="198" t="s">
        <v>50</v>
      </c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4"/>
      <c r="AB11" s="142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4"/>
      <c r="AP11" s="142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4"/>
      <c r="BD11" s="142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2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4"/>
      <c r="CF11" s="142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4"/>
      <c r="CT11" s="142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4"/>
      <c r="DJ11" s="142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4"/>
      <c r="DW11" s="142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4"/>
    </row>
    <row r="12" spans="1:139" s="6" customFormat="1" ht="16.5" customHeight="1" x14ac:dyDescent="0.2">
      <c r="A12" s="251" t="s">
        <v>11</v>
      </c>
      <c r="B12" s="252"/>
      <c r="C12" s="252"/>
      <c r="D12" s="252"/>
      <c r="E12" s="252"/>
      <c r="F12" s="253"/>
      <c r="G12" s="198" t="s">
        <v>51</v>
      </c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4"/>
      <c r="AB12" s="142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4"/>
      <c r="AP12" s="142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4"/>
      <c r="BD12" s="142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2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4"/>
      <c r="CF12" s="149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1"/>
      <c r="CT12" s="149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1"/>
      <c r="DJ12" s="149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1"/>
      <c r="DW12" s="149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1"/>
    </row>
    <row r="13" spans="1:139" s="6" customFormat="1" ht="16.5" customHeight="1" x14ac:dyDescent="0.2">
      <c r="A13" s="251" t="s">
        <v>12</v>
      </c>
      <c r="B13" s="252"/>
      <c r="C13" s="252"/>
      <c r="D13" s="252"/>
      <c r="E13" s="252"/>
      <c r="F13" s="253"/>
      <c r="G13" s="198" t="s">
        <v>52</v>
      </c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4"/>
      <c r="AB13" s="142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4"/>
      <c r="AP13" s="142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4"/>
      <c r="BD13" s="142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2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4"/>
      <c r="CF13" s="149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1"/>
      <c r="CT13" s="149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1"/>
      <c r="DJ13" s="149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1"/>
      <c r="DW13" s="149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1"/>
    </row>
    <row r="14" spans="1:139" s="6" customFormat="1" ht="26.25" customHeight="1" x14ac:dyDescent="0.2">
      <c r="A14" s="251" t="s">
        <v>9</v>
      </c>
      <c r="B14" s="252"/>
      <c r="C14" s="252"/>
      <c r="D14" s="252"/>
      <c r="E14" s="252"/>
      <c r="F14" s="253"/>
      <c r="G14" s="198" t="s">
        <v>53</v>
      </c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4"/>
      <c r="AB14" s="142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4"/>
      <c r="AP14" s="142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4"/>
      <c r="BD14" s="142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2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4"/>
      <c r="CF14" s="142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4"/>
      <c r="CT14" s="142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4"/>
      <c r="DJ14" s="142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4"/>
      <c r="DW14" s="142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4"/>
    </row>
    <row r="15" spans="1:139" s="6" customFormat="1" ht="16.5" customHeight="1" x14ac:dyDescent="0.2">
      <c r="A15" s="251" t="s">
        <v>49</v>
      </c>
      <c r="B15" s="252"/>
      <c r="C15" s="252"/>
      <c r="D15" s="252"/>
      <c r="E15" s="252"/>
      <c r="F15" s="253"/>
      <c r="G15" s="198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4"/>
      <c r="AB15" s="142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4"/>
      <c r="AP15" s="142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4"/>
      <c r="BD15" s="142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2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4"/>
      <c r="CF15" s="149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1"/>
      <c r="CT15" s="149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1"/>
      <c r="DJ15" s="149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1"/>
      <c r="DW15" s="149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1"/>
    </row>
    <row r="16" spans="1:139" s="6" customFormat="1" ht="16.5" customHeight="1" x14ac:dyDescent="0.2">
      <c r="A16" s="250" t="s">
        <v>16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4"/>
      <c r="BR16" s="142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4"/>
      <c r="CF16" s="142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4"/>
      <c r="CT16" s="142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4"/>
      <c r="DJ16" s="142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4"/>
      <c r="DW16" s="142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4"/>
    </row>
    <row r="17" spans="1:139" ht="46.5" customHeight="1" x14ac:dyDescent="0.25">
      <c r="A17" s="257" t="s">
        <v>215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58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258"/>
      <c r="DH17" s="258"/>
      <c r="DI17" s="258"/>
      <c r="DJ17" s="258"/>
      <c r="DK17" s="258"/>
      <c r="DL17" s="258"/>
      <c r="DM17" s="258"/>
      <c r="DN17" s="258"/>
      <c r="DO17" s="258"/>
      <c r="DP17" s="258"/>
      <c r="DQ17" s="258"/>
      <c r="DR17" s="258"/>
      <c r="DS17" s="258"/>
      <c r="DT17" s="258"/>
      <c r="DU17" s="258"/>
      <c r="DV17" s="258"/>
      <c r="DW17" s="258"/>
      <c r="DX17" s="258"/>
      <c r="DY17" s="258"/>
      <c r="DZ17" s="258"/>
      <c r="EA17" s="258"/>
      <c r="EB17" s="258"/>
      <c r="EC17" s="258"/>
      <c r="ED17" s="258"/>
      <c r="EE17" s="258"/>
      <c r="EF17" s="258"/>
      <c r="EG17" s="258"/>
      <c r="EH17" s="258"/>
      <c r="EI17" s="258"/>
    </row>
  </sheetData>
  <mergeCells count="120"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19" zoomScaleNormal="100" zoomScaleSheetLayoutView="100" workbookViewId="0">
      <selection activeCell="BE36" sqref="BE36:BR36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28" width="7" style="1" bestFit="1" customWidth="1"/>
    <col min="129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199" t="s">
        <v>3</v>
      </c>
      <c r="B5" s="200"/>
      <c r="C5" s="200"/>
      <c r="D5" s="200"/>
      <c r="E5" s="200"/>
      <c r="F5" s="201"/>
      <c r="G5" s="199" t="s">
        <v>23</v>
      </c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1"/>
      <c r="AC5" s="199" t="s">
        <v>58</v>
      </c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1"/>
      <c r="AQ5" s="199" t="s">
        <v>59</v>
      </c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199" t="s">
        <v>60</v>
      </c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1"/>
      <c r="BS5" s="208" t="s">
        <v>0</v>
      </c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7"/>
      <c r="DW5" s="42"/>
    </row>
    <row r="6" spans="1:127" s="3" customFormat="1" ht="72" customHeight="1" x14ac:dyDescent="0.2">
      <c r="A6" s="202"/>
      <c r="B6" s="203"/>
      <c r="C6" s="203"/>
      <c r="D6" s="203"/>
      <c r="E6" s="203"/>
      <c r="F6" s="204"/>
      <c r="G6" s="202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4"/>
      <c r="AC6" s="202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4"/>
      <c r="AQ6" s="202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2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4"/>
      <c r="BS6" s="216" t="s">
        <v>169</v>
      </c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2"/>
      <c r="CG6" s="216" t="s">
        <v>176</v>
      </c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2"/>
      <c r="CW6" s="259" t="s">
        <v>18</v>
      </c>
      <c r="CX6" s="259"/>
      <c r="CY6" s="259"/>
      <c r="CZ6" s="259"/>
      <c r="DA6" s="259"/>
      <c r="DB6" s="259"/>
      <c r="DC6" s="259"/>
      <c r="DD6" s="259"/>
      <c r="DE6" s="259"/>
      <c r="DF6" s="259"/>
      <c r="DG6" s="259"/>
      <c r="DH6" s="259"/>
      <c r="DI6" s="259"/>
      <c r="DJ6" s="259"/>
      <c r="DK6" s="259"/>
      <c r="DL6" s="259"/>
      <c r="DM6" s="259"/>
      <c r="DN6" s="259"/>
      <c r="DO6" s="259"/>
      <c r="DP6" s="259"/>
      <c r="DQ6" s="259"/>
      <c r="DR6" s="259"/>
      <c r="DS6" s="259"/>
      <c r="DT6" s="259"/>
      <c r="DU6" s="260"/>
      <c r="DW6" s="42"/>
    </row>
    <row r="7" spans="1:127" s="3" customFormat="1" ht="25.5" customHeight="1" x14ac:dyDescent="0.2">
      <c r="A7" s="205"/>
      <c r="B7" s="206"/>
      <c r="C7" s="206"/>
      <c r="D7" s="206"/>
      <c r="E7" s="206"/>
      <c r="F7" s="207"/>
      <c r="G7" s="205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7"/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7"/>
      <c r="AQ7" s="205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5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7"/>
      <c r="BS7" s="183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5"/>
      <c r="CG7" s="183"/>
      <c r="CH7" s="184"/>
      <c r="CI7" s="184"/>
      <c r="CJ7" s="184"/>
      <c r="CK7" s="184"/>
      <c r="CL7" s="184"/>
      <c r="CM7" s="184"/>
      <c r="CN7" s="184"/>
      <c r="CO7" s="184"/>
      <c r="CP7" s="184"/>
      <c r="CQ7" s="184"/>
      <c r="CR7" s="184"/>
      <c r="CS7" s="184"/>
      <c r="CT7" s="184"/>
      <c r="CU7" s="184"/>
      <c r="CV7" s="185"/>
      <c r="CW7" s="208" t="s">
        <v>2</v>
      </c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10"/>
      <c r="DJ7" s="208" t="s">
        <v>43</v>
      </c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10"/>
      <c r="DW7" s="42"/>
    </row>
    <row r="8" spans="1:127" s="7" customFormat="1" ht="12.75" x14ac:dyDescent="0.2">
      <c r="A8" s="211">
        <v>1</v>
      </c>
      <c r="B8" s="212"/>
      <c r="C8" s="212"/>
      <c r="D8" s="212"/>
      <c r="E8" s="212"/>
      <c r="F8" s="213"/>
      <c r="G8" s="211">
        <v>2</v>
      </c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3"/>
      <c r="AC8" s="211">
        <v>3</v>
      </c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3"/>
      <c r="AQ8" s="211">
        <v>4</v>
      </c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1">
        <v>5</v>
      </c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3"/>
      <c r="BS8" s="211">
        <v>6</v>
      </c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2"/>
      <c r="CF8" s="213"/>
      <c r="CG8" s="211">
        <v>7</v>
      </c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2"/>
      <c r="CT8" s="212"/>
      <c r="CU8" s="212"/>
      <c r="CV8" s="213"/>
      <c r="CW8" s="211">
        <v>8</v>
      </c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3"/>
      <c r="DJ8" s="211">
        <v>9</v>
      </c>
      <c r="DK8" s="212"/>
      <c r="DL8" s="212"/>
      <c r="DM8" s="212"/>
      <c r="DN8" s="212"/>
      <c r="DO8" s="212"/>
      <c r="DP8" s="212"/>
      <c r="DQ8" s="212"/>
      <c r="DR8" s="212"/>
      <c r="DS8" s="212"/>
      <c r="DT8" s="212"/>
      <c r="DU8" s="213"/>
      <c r="DW8" s="40"/>
    </row>
    <row r="9" spans="1:127" s="6" customFormat="1" ht="26.25" customHeight="1" x14ac:dyDescent="0.2">
      <c r="A9" s="251" t="s">
        <v>6</v>
      </c>
      <c r="B9" s="252"/>
      <c r="C9" s="252"/>
      <c r="D9" s="252"/>
      <c r="E9" s="252"/>
      <c r="F9" s="253"/>
      <c r="G9" s="265" t="s">
        <v>61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4"/>
      <c r="AC9" s="234" t="s">
        <v>1</v>
      </c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6"/>
      <c r="AQ9" s="149" t="s">
        <v>1</v>
      </c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49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1"/>
      <c r="BS9" s="142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4"/>
      <c r="CG9" s="142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4"/>
      <c r="CW9" s="149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1"/>
      <c r="DJ9" s="149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1"/>
      <c r="DW9" s="35"/>
    </row>
    <row r="10" spans="1:127" s="6" customFormat="1" ht="26.25" customHeight="1" x14ac:dyDescent="0.2">
      <c r="A10" s="251" t="s">
        <v>25</v>
      </c>
      <c r="B10" s="252"/>
      <c r="C10" s="252"/>
      <c r="D10" s="252"/>
      <c r="E10" s="252"/>
      <c r="F10" s="253"/>
      <c r="G10" s="265" t="s">
        <v>62</v>
      </c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4"/>
      <c r="AC10" s="142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4"/>
      <c r="AQ10" s="142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2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4"/>
      <c r="BS10" s="142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4"/>
      <c r="CG10" s="142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4"/>
      <c r="CW10" s="149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1"/>
      <c r="DJ10" s="149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1"/>
      <c r="DW10" s="35"/>
    </row>
    <row r="11" spans="1:127" s="6" customFormat="1" ht="12.75" customHeight="1" x14ac:dyDescent="0.2">
      <c r="A11" s="270" t="s">
        <v>65</v>
      </c>
      <c r="B11" s="271"/>
      <c r="C11" s="271"/>
      <c r="D11" s="271"/>
      <c r="E11" s="271"/>
      <c r="F11" s="272"/>
      <c r="G11" s="286" t="s">
        <v>63</v>
      </c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87"/>
      <c r="AC11" s="288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90"/>
      <c r="AQ11" s="288"/>
      <c r="AR11" s="289"/>
      <c r="AS11" s="289"/>
      <c r="AT11" s="289"/>
      <c r="AU11" s="289"/>
      <c r="AV11" s="289"/>
      <c r="AW11" s="289"/>
      <c r="AX11" s="289"/>
      <c r="AY11" s="289"/>
      <c r="AZ11" s="289"/>
      <c r="BA11" s="289"/>
      <c r="BB11" s="289"/>
      <c r="BC11" s="289"/>
      <c r="BD11" s="290"/>
      <c r="BE11" s="288"/>
      <c r="BF11" s="289"/>
      <c r="BG11" s="289"/>
      <c r="BH11" s="289"/>
      <c r="BI11" s="289"/>
      <c r="BJ11" s="289"/>
      <c r="BK11" s="289"/>
      <c r="BL11" s="289"/>
      <c r="BM11" s="289"/>
      <c r="BN11" s="289"/>
      <c r="BO11" s="289"/>
      <c r="BP11" s="289"/>
      <c r="BQ11" s="289"/>
      <c r="BR11" s="290"/>
      <c r="BS11" s="288"/>
      <c r="BT11" s="289"/>
      <c r="BU11" s="289"/>
      <c r="BV11" s="289"/>
      <c r="BW11" s="289"/>
      <c r="BX11" s="289"/>
      <c r="BY11" s="289"/>
      <c r="BZ11" s="289"/>
      <c r="CA11" s="289"/>
      <c r="CB11" s="289"/>
      <c r="CC11" s="289"/>
      <c r="CD11" s="289"/>
      <c r="CE11" s="289"/>
      <c r="CF11" s="290"/>
      <c r="CG11" s="288"/>
      <c r="CH11" s="289"/>
      <c r="CI11" s="289"/>
      <c r="CJ11" s="289"/>
      <c r="CK11" s="289"/>
      <c r="CL11" s="289"/>
      <c r="CM11" s="289"/>
      <c r="CN11" s="289"/>
      <c r="CO11" s="289"/>
      <c r="CP11" s="289"/>
      <c r="CQ11" s="289"/>
      <c r="CR11" s="289"/>
      <c r="CS11" s="289"/>
      <c r="CT11" s="289"/>
      <c r="CU11" s="289"/>
      <c r="CV11" s="290"/>
      <c r="CW11" s="277"/>
      <c r="CX11" s="278"/>
      <c r="CY11" s="278"/>
      <c r="CZ11" s="278"/>
      <c r="DA11" s="278"/>
      <c r="DB11" s="278"/>
      <c r="DC11" s="278"/>
      <c r="DD11" s="278"/>
      <c r="DE11" s="278"/>
      <c r="DF11" s="278"/>
      <c r="DG11" s="278"/>
      <c r="DH11" s="278"/>
      <c r="DI11" s="279"/>
      <c r="DJ11" s="277"/>
      <c r="DK11" s="278"/>
      <c r="DL11" s="278"/>
      <c r="DM11" s="278"/>
      <c r="DN11" s="278"/>
      <c r="DO11" s="278"/>
      <c r="DP11" s="278"/>
      <c r="DQ11" s="278"/>
      <c r="DR11" s="278"/>
      <c r="DS11" s="278"/>
      <c r="DT11" s="278"/>
      <c r="DU11" s="279"/>
      <c r="DW11" s="35"/>
    </row>
    <row r="12" spans="1:127" s="6" customFormat="1" ht="12.75" x14ac:dyDescent="0.2">
      <c r="A12" s="273"/>
      <c r="B12" s="274"/>
      <c r="C12" s="274"/>
      <c r="D12" s="274"/>
      <c r="E12" s="274"/>
      <c r="F12" s="275"/>
      <c r="G12" s="283" t="s">
        <v>64</v>
      </c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5"/>
      <c r="AC12" s="291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3"/>
      <c r="AQ12" s="291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3"/>
      <c r="BE12" s="291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3"/>
      <c r="BS12" s="291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3"/>
      <c r="CG12" s="291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3"/>
      <c r="CW12" s="280"/>
      <c r="CX12" s="281"/>
      <c r="CY12" s="281"/>
      <c r="CZ12" s="281"/>
      <c r="DA12" s="281"/>
      <c r="DB12" s="281"/>
      <c r="DC12" s="281"/>
      <c r="DD12" s="281"/>
      <c r="DE12" s="281"/>
      <c r="DF12" s="281"/>
      <c r="DG12" s="281"/>
      <c r="DH12" s="281"/>
      <c r="DI12" s="282"/>
      <c r="DJ12" s="280"/>
      <c r="DK12" s="281"/>
      <c r="DL12" s="281"/>
      <c r="DM12" s="281"/>
      <c r="DN12" s="281"/>
      <c r="DO12" s="281"/>
      <c r="DP12" s="281"/>
      <c r="DQ12" s="281"/>
      <c r="DR12" s="281"/>
      <c r="DS12" s="281"/>
      <c r="DT12" s="281"/>
      <c r="DU12" s="282"/>
      <c r="DW12" s="35"/>
    </row>
    <row r="13" spans="1:127" s="6" customFormat="1" ht="26.25" customHeight="1" x14ac:dyDescent="0.2">
      <c r="A13" s="251" t="s">
        <v>26</v>
      </c>
      <c r="B13" s="252"/>
      <c r="C13" s="252"/>
      <c r="D13" s="252"/>
      <c r="E13" s="252"/>
      <c r="F13" s="253"/>
      <c r="G13" s="265" t="s">
        <v>66</v>
      </c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4"/>
      <c r="AC13" s="142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4"/>
      <c r="AQ13" s="142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2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4"/>
      <c r="BS13" s="142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4"/>
      <c r="CG13" s="142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4"/>
      <c r="CW13" s="149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1"/>
      <c r="DJ13" s="149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1"/>
      <c r="DW13" s="35"/>
    </row>
    <row r="14" spans="1:127" s="6" customFormat="1" ht="12.75" x14ac:dyDescent="0.2">
      <c r="A14" s="270" t="s">
        <v>150</v>
      </c>
      <c r="B14" s="271"/>
      <c r="C14" s="271"/>
      <c r="D14" s="271"/>
      <c r="E14" s="271"/>
      <c r="F14" s="272"/>
      <c r="G14" s="286" t="s">
        <v>63</v>
      </c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87"/>
      <c r="AC14" s="288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90"/>
      <c r="AQ14" s="288"/>
      <c r="AR14" s="289"/>
      <c r="AS14" s="289"/>
      <c r="AT14" s="289"/>
      <c r="AU14" s="289"/>
      <c r="AV14" s="289"/>
      <c r="AW14" s="289"/>
      <c r="AX14" s="289"/>
      <c r="AY14" s="289"/>
      <c r="AZ14" s="289"/>
      <c r="BA14" s="289"/>
      <c r="BB14" s="289"/>
      <c r="BC14" s="289"/>
      <c r="BD14" s="290"/>
      <c r="BE14" s="288"/>
      <c r="BF14" s="289"/>
      <c r="BG14" s="289"/>
      <c r="BH14" s="289"/>
      <c r="BI14" s="289"/>
      <c r="BJ14" s="289"/>
      <c r="BK14" s="289"/>
      <c r="BL14" s="289"/>
      <c r="BM14" s="289"/>
      <c r="BN14" s="289"/>
      <c r="BO14" s="289"/>
      <c r="BP14" s="289"/>
      <c r="BQ14" s="289"/>
      <c r="BR14" s="290"/>
      <c r="BS14" s="288"/>
      <c r="BT14" s="289"/>
      <c r="BU14" s="289"/>
      <c r="BV14" s="289"/>
      <c r="BW14" s="289"/>
      <c r="BX14" s="289"/>
      <c r="BY14" s="289"/>
      <c r="BZ14" s="289"/>
      <c r="CA14" s="289"/>
      <c r="CB14" s="289"/>
      <c r="CC14" s="289"/>
      <c r="CD14" s="289"/>
      <c r="CE14" s="289"/>
      <c r="CF14" s="290"/>
      <c r="CG14" s="288"/>
      <c r="CH14" s="289"/>
      <c r="CI14" s="289"/>
      <c r="CJ14" s="289"/>
      <c r="CK14" s="289"/>
      <c r="CL14" s="289"/>
      <c r="CM14" s="289"/>
      <c r="CN14" s="289"/>
      <c r="CO14" s="289"/>
      <c r="CP14" s="289"/>
      <c r="CQ14" s="289"/>
      <c r="CR14" s="289"/>
      <c r="CS14" s="289"/>
      <c r="CT14" s="289"/>
      <c r="CU14" s="289"/>
      <c r="CV14" s="290"/>
      <c r="CW14" s="277"/>
      <c r="CX14" s="278"/>
      <c r="CY14" s="278"/>
      <c r="CZ14" s="278"/>
      <c r="DA14" s="278"/>
      <c r="DB14" s="278"/>
      <c r="DC14" s="278"/>
      <c r="DD14" s="278"/>
      <c r="DE14" s="278"/>
      <c r="DF14" s="278"/>
      <c r="DG14" s="278"/>
      <c r="DH14" s="278"/>
      <c r="DI14" s="279"/>
      <c r="DJ14" s="277"/>
      <c r="DK14" s="278"/>
      <c r="DL14" s="278"/>
      <c r="DM14" s="278"/>
      <c r="DN14" s="278"/>
      <c r="DO14" s="278"/>
      <c r="DP14" s="278"/>
      <c r="DQ14" s="278"/>
      <c r="DR14" s="278"/>
      <c r="DS14" s="278"/>
      <c r="DT14" s="278"/>
      <c r="DU14" s="279"/>
      <c r="DW14" s="35"/>
    </row>
    <row r="15" spans="1:127" s="6" customFormat="1" ht="12.75" x14ac:dyDescent="0.2">
      <c r="A15" s="273"/>
      <c r="B15" s="274"/>
      <c r="C15" s="274"/>
      <c r="D15" s="274"/>
      <c r="E15" s="274"/>
      <c r="F15" s="275"/>
      <c r="G15" s="283" t="s">
        <v>64</v>
      </c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5"/>
      <c r="AC15" s="291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3"/>
      <c r="AQ15" s="291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3"/>
      <c r="BE15" s="291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3"/>
      <c r="BS15" s="291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3"/>
      <c r="CG15" s="291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3"/>
      <c r="CW15" s="280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2"/>
      <c r="DJ15" s="280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2"/>
      <c r="DW15" s="35"/>
    </row>
    <row r="16" spans="1:127" s="6" customFormat="1" ht="16.5" customHeight="1" x14ac:dyDescent="0.2">
      <c r="A16" s="254"/>
      <c r="B16" s="255"/>
      <c r="C16" s="255"/>
      <c r="D16" s="255"/>
      <c r="E16" s="255"/>
      <c r="F16" s="256"/>
      <c r="G16" s="265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4"/>
      <c r="AC16" s="142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4"/>
      <c r="AQ16" s="142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2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4"/>
      <c r="BS16" s="142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4"/>
      <c r="CG16" s="142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4"/>
      <c r="CW16" s="149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1"/>
      <c r="DJ16" s="149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1"/>
      <c r="DW16" s="35"/>
    </row>
    <row r="17" spans="1:127" s="6" customFormat="1" ht="26.25" customHeight="1" x14ac:dyDescent="0.2">
      <c r="A17" s="251" t="s">
        <v>7</v>
      </c>
      <c r="B17" s="252"/>
      <c r="C17" s="252"/>
      <c r="D17" s="252"/>
      <c r="E17" s="252"/>
      <c r="F17" s="253"/>
      <c r="G17" s="265" t="s">
        <v>67</v>
      </c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4"/>
      <c r="AC17" s="234" t="s">
        <v>1</v>
      </c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6"/>
      <c r="AQ17" s="149" t="s">
        <v>1</v>
      </c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42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4"/>
      <c r="BS17" s="142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4"/>
      <c r="CG17" s="142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4"/>
      <c r="CW17" s="149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1"/>
      <c r="DJ17" s="149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1"/>
      <c r="DW17" s="35"/>
    </row>
    <row r="18" spans="1:127" s="6" customFormat="1" ht="12.75" customHeight="1" x14ac:dyDescent="0.2">
      <c r="A18" s="251" t="s">
        <v>30</v>
      </c>
      <c r="B18" s="252"/>
      <c r="C18" s="252"/>
      <c r="D18" s="252"/>
      <c r="E18" s="252"/>
      <c r="F18" s="253"/>
      <c r="G18" s="265" t="s">
        <v>68</v>
      </c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4"/>
      <c r="AC18" s="142" t="s">
        <v>1</v>
      </c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4"/>
      <c r="AQ18" s="142" t="s">
        <v>1</v>
      </c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2" t="s">
        <v>1</v>
      </c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4"/>
      <c r="BS18" s="142" t="s">
        <v>1</v>
      </c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4"/>
      <c r="CG18" s="142" t="s">
        <v>1</v>
      </c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4"/>
      <c r="CW18" s="149" t="s">
        <v>1</v>
      </c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1"/>
      <c r="DJ18" s="149" t="s">
        <v>1</v>
      </c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1"/>
      <c r="DW18" s="35"/>
    </row>
    <row r="19" spans="1:127" s="6" customFormat="1" ht="16.5" customHeight="1" x14ac:dyDescent="0.2">
      <c r="A19" s="254"/>
      <c r="B19" s="255"/>
      <c r="C19" s="255"/>
      <c r="D19" s="255"/>
      <c r="E19" s="255"/>
      <c r="F19" s="256"/>
      <c r="G19" s="265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4"/>
      <c r="AC19" s="142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4"/>
      <c r="AQ19" s="142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2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4"/>
      <c r="BS19" s="142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4"/>
      <c r="CG19" s="142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4"/>
      <c r="CW19" s="149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1"/>
      <c r="DJ19" s="149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1"/>
      <c r="DW19" s="35"/>
    </row>
    <row r="20" spans="1:127" s="6" customFormat="1" ht="16.5" customHeight="1" x14ac:dyDescent="0.2">
      <c r="A20" s="250" t="s">
        <v>16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4"/>
      <c r="BE20" s="142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4"/>
      <c r="BS20" s="142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4"/>
      <c r="CG20" s="142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4"/>
      <c r="CW20" s="142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4"/>
      <c r="DJ20" s="142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4"/>
      <c r="DW20" s="35"/>
    </row>
    <row r="21" spans="1:127" s="6" customFormat="1" ht="28.5" customHeight="1" x14ac:dyDescent="0.2">
      <c r="A21" s="268" t="s">
        <v>238</v>
      </c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69"/>
      <c r="BD21" s="269"/>
      <c r="BE21" s="269"/>
      <c r="BF21" s="269"/>
      <c r="BG21" s="269"/>
      <c r="BH21" s="269"/>
      <c r="BI21" s="269"/>
      <c r="BJ21" s="269"/>
      <c r="BK21" s="269"/>
      <c r="BL21" s="269"/>
      <c r="BM21" s="269"/>
      <c r="BN21" s="269"/>
      <c r="BO21" s="269"/>
      <c r="BP21" s="269"/>
      <c r="BQ21" s="269"/>
      <c r="BR21" s="269"/>
      <c r="BS21" s="269"/>
      <c r="BT21" s="269"/>
      <c r="BU21" s="269"/>
      <c r="BV21" s="269"/>
      <c r="BW21" s="269"/>
      <c r="BX21" s="269"/>
      <c r="BY21" s="269"/>
      <c r="BZ21" s="269"/>
      <c r="CA21" s="269"/>
      <c r="CB21" s="269"/>
      <c r="CC21" s="269"/>
      <c r="CD21" s="269"/>
      <c r="CE21" s="269"/>
      <c r="CF21" s="269"/>
      <c r="CG21" s="269"/>
      <c r="CH21" s="269"/>
      <c r="CI21" s="269"/>
      <c r="CJ21" s="269"/>
      <c r="CK21" s="269"/>
      <c r="CL21" s="269"/>
      <c r="CM21" s="269"/>
      <c r="CN21" s="269"/>
      <c r="CO21" s="269"/>
      <c r="CP21" s="269"/>
      <c r="CQ21" s="269"/>
      <c r="CR21" s="269"/>
      <c r="CS21" s="269"/>
      <c r="CT21" s="269"/>
      <c r="CU21" s="269"/>
      <c r="CV21" s="269"/>
      <c r="CW21" s="269"/>
      <c r="CX21" s="269"/>
      <c r="CY21" s="269"/>
      <c r="CZ21" s="269"/>
      <c r="DA21" s="269"/>
      <c r="DB21" s="269"/>
      <c r="DC21" s="269"/>
      <c r="DD21" s="269"/>
      <c r="DE21" s="269"/>
      <c r="DF21" s="269"/>
      <c r="DG21" s="269"/>
      <c r="DH21" s="269"/>
      <c r="DI21" s="269"/>
      <c r="DJ21" s="269"/>
      <c r="DK21" s="269"/>
      <c r="DL21" s="269"/>
      <c r="DM21" s="269"/>
      <c r="DN21" s="269"/>
      <c r="DO21" s="269"/>
      <c r="DP21" s="269"/>
      <c r="DQ21" s="269"/>
      <c r="DR21" s="269"/>
      <c r="DS21" s="269"/>
      <c r="DT21" s="269"/>
      <c r="DU21" s="269"/>
      <c r="DW21" s="35"/>
    </row>
    <row r="22" spans="1:127" x14ac:dyDescent="0.25">
      <c r="A22" s="266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7"/>
      <c r="CH22" s="267"/>
      <c r="CI22" s="267"/>
      <c r="CJ22" s="267"/>
      <c r="CK22" s="267"/>
      <c r="CL22" s="267"/>
      <c r="CM22" s="267"/>
      <c r="CN22" s="267"/>
      <c r="CO22" s="267"/>
      <c r="CP22" s="267"/>
      <c r="CQ22" s="267"/>
      <c r="CR22" s="267"/>
      <c r="CS22" s="267"/>
      <c r="CT22" s="267"/>
      <c r="CU22" s="267"/>
      <c r="CV22" s="267"/>
      <c r="CW22" s="267"/>
      <c r="CX22" s="267"/>
      <c r="CY22" s="267"/>
      <c r="CZ22" s="267"/>
      <c r="DA22" s="267"/>
      <c r="DB22" s="267"/>
      <c r="DC22" s="267"/>
      <c r="DD22" s="267"/>
      <c r="DE22" s="267"/>
      <c r="DF22" s="267"/>
      <c r="DG22" s="267"/>
      <c r="DH22" s="267"/>
      <c r="DI22" s="267"/>
      <c r="DJ22" s="267"/>
      <c r="DK22" s="267"/>
      <c r="DL22" s="267"/>
      <c r="DM22" s="267"/>
      <c r="DN22" s="267"/>
      <c r="DO22" s="267"/>
      <c r="DP22" s="267"/>
      <c r="DQ22" s="267"/>
      <c r="DR22" s="267"/>
      <c r="DS22" s="267"/>
      <c r="DT22" s="267"/>
      <c r="DU22" s="267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199" t="s">
        <v>3</v>
      </c>
      <c r="B25" s="200"/>
      <c r="C25" s="200"/>
      <c r="D25" s="200"/>
      <c r="E25" s="200"/>
      <c r="F25" s="201"/>
      <c r="G25" s="199" t="s">
        <v>23</v>
      </c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1"/>
      <c r="AC25" s="199" t="s">
        <v>58</v>
      </c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1"/>
      <c r="AQ25" s="199" t="s">
        <v>59</v>
      </c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199" t="s">
        <v>88</v>
      </c>
      <c r="BF25" s="200"/>
      <c r="BG25" s="200"/>
      <c r="BH25" s="200"/>
      <c r="BI25" s="200"/>
      <c r="BJ25" s="200"/>
      <c r="BK25" s="200"/>
      <c r="BL25" s="200"/>
      <c r="BM25" s="200"/>
      <c r="BN25" s="200"/>
      <c r="BO25" s="200"/>
      <c r="BP25" s="200"/>
      <c r="BQ25" s="200"/>
      <c r="BR25" s="201"/>
      <c r="BS25" s="208" t="s">
        <v>0</v>
      </c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7"/>
      <c r="DW25" s="42"/>
    </row>
    <row r="26" spans="1:127" s="3" customFormat="1" ht="67.7" customHeight="1" x14ac:dyDescent="0.2">
      <c r="A26" s="202"/>
      <c r="B26" s="203"/>
      <c r="C26" s="203"/>
      <c r="D26" s="203"/>
      <c r="E26" s="203"/>
      <c r="F26" s="204"/>
      <c r="G26" s="202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4"/>
      <c r="AC26" s="202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4"/>
      <c r="AQ26" s="202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2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4"/>
      <c r="BS26" s="216" t="s">
        <v>169</v>
      </c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2"/>
      <c r="CG26" s="216" t="s">
        <v>176</v>
      </c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  <c r="CS26" s="181"/>
      <c r="CT26" s="181"/>
      <c r="CU26" s="181"/>
      <c r="CV26" s="182"/>
      <c r="CW26" s="301" t="s">
        <v>18</v>
      </c>
      <c r="CX26" s="302"/>
      <c r="CY26" s="302"/>
      <c r="CZ26" s="302"/>
      <c r="DA26" s="302"/>
      <c r="DB26" s="302"/>
      <c r="DC26" s="302"/>
      <c r="DD26" s="302"/>
      <c r="DE26" s="302"/>
      <c r="DF26" s="302"/>
      <c r="DG26" s="302"/>
      <c r="DH26" s="302"/>
      <c r="DI26" s="302"/>
      <c r="DJ26" s="302"/>
      <c r="DK26" s="302"/>
      <c r="DL26" s="302"/>
      <c r="DM26" s="302"/>
      <c r="DN26" s="302"/>
      <c r="DO26" s="302"/>
      <c r="DP26" s="302"/>
      <c r="DQ26" s="302"/>
      <c r="DR26" s="302"/>
      <c r="DS26" s="302"/>
      <c r="DT26" s="302"/>
      <c r="DU26" s="303"/>
      <c r="DW26" s="42"/>
    </row>
    <row r="27" spans="1:127" s="3" customFormat="1" ht="28.5" customHeight="1" x14ac:dyDescent="0.2">
      <c r="A27" s="205"/>
      <c r="B27" s="206"/>
      <c r="C27" s="206"/>
      <c r="D27" s="206"/>
      <c r="E27" s="206"/>
      <c r="F27" s="207"/>
      <c r="G27" s="205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7"/>
      <c r="AC27" s="205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7"/>
      <c r="AQ27" s="205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5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7"/>
      <c r="BS27" s="183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5"/>
      <c r="CG27" s="183"/>
      <c r="CH27" s="184"/>
      <c r="CI27" s="184"/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5"/>
      <c r="CW27" s="208" t="s">
        <v>2</v>
      </c>
      <c r="CX27" s="209"/>
      <c r="CY27" s="209"/>
      <c r="CZ27" s="209"/>
      <c r="DA27" s="209"/>
      <c r="DB27" s="209"/>
      <c r="DC27" s="209"/>
      <c r="DD27" s="209"/>
      <c r="DE27" s="209"/>
      <c r="DF27" s="209"/>
      <c r="DG27" s="209"/>
      <c r="DH27" s="209"/>
      <c r="DI27" s="210"/>
      <c r="DJ27" s="208" t="s">
        <v>43</v>
      </c>
      <c r="DK27" s="209"/>
      <c r="DL27" s="209"/>
      <c r="DM27" s="209"/>
      <c r="DN27" s="209"/>
      <c r="DO27" s="209"/>
      <c r="DP27" s="209"/>
      <c r="DQ27" s="209"/>
      <c r="DR27" s="209"/>
      <c r="DS27" s="209"/>
      <c r="DT27" s="209"/>
      <c r="DU27" s="210"/>
      <c r="DW27" s="42"/>
    </row>
    <row r="28" spans="1:127" s="7" customFormat="1" ht="12.75" customHeight="1" x14ac:dyDescent="0.2">
      <c r="A28" s="211">
        <v>1</v>
      </c>
      <c r="B28" s="212"/>
      <c r="C28" s="212"/>
      <c r="D28" s="212"/>
      <c r="E28" s="212"/>
      <c r="F28" s="213"/>
      <c r="G28" s="211">
        <v>2</v>
      </c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3"/>
      <c r="AC28" s="211">
        <v>3</v>
      </c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3"/>
      <c r="AQ28" s="211">
        <v>4</v>
      </c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1">
        <v>5</v>
      </c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3"/>
      <c r="BS28" s="211">
        <v>6</v>
      </c>
      <c r="BT28" s="212"/>
      <c r="BU28" s="212"/>
      <c r="BV28" s="212"/>
      <c r="BW28" s="212"/>
      <c r="BX28" s="212"/>
      <c r="BY28" s="212"/>
      <c r="BZ28" s="212"/>
      <c r="CA28" s="212"/>
      <c r="CB28" s="212"/>
      <c r="CC28" s="212"/>
      <c r="CD28" s="212"/>
      <c r="CE28" s="212"/>
      <c r="CF28" s="213"/>
      <c r="CG28" s="211">
        <v>7</v>
      </c>
      <c r="CH28" s="212"/>
      <c r="CI28" s="212"/>
      <c r="CJ28" s="212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213"/>
      <c r="CW28" s="211">
        <v>8</v>
      </c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3"/>
      <c r="DJ28" s="211">
        <v>9</v>
      </c>
      <c r="DK28" s="212"/>
      <c r="DL28" s="212"/>
      <c r="DM28" s="212"/>
      <c r="DN28" s="212"/>
      <c r="DO28" s="212"/>
      <c r="DP28" s="212"/>
      <c r="DQ28" s="212"/>
      <c r="DR28" s="212"/>
      <c r="DS28" s="212"/>
      <c r="DT28" s="212"/>
      <c r="DU28" s="213"/>
      <c r="DW28" s="40"/>
    </row>
    <row r="29" spans="1:127" s="6" customFormat="1" ht="16.5" customHeight="1" x14ac:dyDescent="0.2">
      <c r="A29" s="145" t="s">
        <v>6</v>
      </c>
      <c r="B29" s="146"/>
      <c r="C29" s="146"/>
      <c r="D29" s="146"/>
      <c r="E29" s="146"/>
      <c r="F29" s="147"/>
      <c r="G29" s="139" t="s">
        <v>70</v>
      </c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5"/>
      <c r="AC29" s="149" t="s">
        <v>1</v>
      </c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1"/>
      <c r="AQ29" s="149" t="s">
        <v>1</v>
      </c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3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4"/>
      <c r="BS29" s="142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4"/>
      <c r="CG29" s="142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4"/>
      <c r="CW29" s="276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1"/>
      <c r="DJ29" s="149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1"/>
      <c r="DW29" s="35"/>
    </row>
    <row r="30" spans="1:127" s="6" customFormat="1" ht="26.25" customHeight="1" x14ac:dyDescent="0.2">
      <c r="A30" s="145" t="s">
        <v>25</v>
      </c>
      <c r="B30" s="146"/>
      <c r="C30" s="146"/>
      <c r="D30" s="146"/>
      <c r="E30" s="146"/>
      <c r="F30" s="147"/>
      <c r="G30" s="139" t="s">
        <v>71</v>
      </c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5"/>
      <c r="AC30" s="149" t="s">
        <v>1</v>
      </c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1"/>
      <c r="AQ30" s="149" t="s">
        <v>1</v>
      </c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42" t="s">
        <v>1</v>
      </c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4"/>
      <c r="BS30" s="142" t="s">
        <v>1</v>
      </c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4"/>
      <c r="CG30" s="142" t="s">
        <v>1</v>
      </c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4"/>
      <c r="CW30" s="149" t="s">
        <v>1</v>
      </c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1"/>
      <c r="DJ30" s="149" t="s">
        <v>1</v>
      </c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1"/>
      <c r="DW30" s="35"/>
    </row>
    <row r="31" spans="1:127" s="6" customFormat="1" ht="16.5" customHeight="1" x14ac:dyDescent="0.2">
      <c r="A31" s="195"/>
      <c r="B31" s="196"/>
      <c r="C31" s="196"/>
      <c r="D31" s="196"/>
      <c r="E31" s="196"/>
      <c r="F31" s="197"/>
      <c r="G31" s="31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5"/>
      <c r="AC31" s="149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1"/>
      <c r="AQ31" s="149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42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4"/>
      <c r="BS31" s="142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4"/>
      <c r="CG31" s="142"/>
      <c r="CH31" s="143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4"/>
      <c r="CW31" s="149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1"/>
      <c r="DJ31" s="149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1"/>
      <c r="DW31" s="35"/>
    </row>
    <row r="32" spans="1:127" s="6" customFormat="1" ht="16.5" customHeight="1" x14ac:dyDescent="0.2">
      <c r="A32" s="145" t="s">
        <v>7</v>
      </c>
      <c r="B32" s="146"/>
      <c r="C32" s="146"/>
      <c r="D32" s="146"/>
      <c r="E32" s="146"/>
      <c r="F32" s="147"/>
      <c r="G32" s="139" t="s">
        <v>72</v>
      </c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5"/>
      <c r="AC32" s="149" t="s">
        <v>1</v>
      </c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1"/>
      <c r="AQ32" s="149" t="s">
        <v>1</v>
      </c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33">
        <v>60000</v>
      </c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5"/>
      <c r="BS32" s="133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5"/>
      <c r="CG32" s="133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5"/>
      <c r="CW32" s="276">
        <v>60000</v>
      </c>
      <c r="CX32" s="312"/>
      <c r="CY32" s="312"/>
      <c r="CZ32" s="312"/>
      <c r="DA32" s="312"/>
      <c r="DB32" s="312"/>
      <c r="DC32" s="312"/>
      <c r="DD32" s="312"/>
      <c r="DE32" s="312"/>
      <c r="DF32" s="312"/>
      <c r="DG32" s="312"/>
      <c r="DH32" s="312"/>
      <c r="DI32" s="313"/>
      <c r="DJ32" s="149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1"/>
      <c r="DW32" s="35"/>
    </row>
    <row r="33" spans="1:127" s="6" customFormat="1" ht="16.5" customHeight="1" x14ac:dyDescent="0.2">
      <c r="A33" s="145" t="s">
        <v>30</v>
      </c>
      <c r="B33" s="146"/>
      <c r="C33" s="146"/>
      <c r="D33" s="146"/>
      <c r="E33" s="146"/>
      <c r="F33" s="147"/>
      <c r="G33" s="139" t="s">
        <v>73</v>
      </c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5"/>
      <c r="AC33" s="149" t="s">
        <v>1</v>
      </c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1"/>
      <c r="AQ33" s="149" t="s">
        <v>1</v>
      </c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42" t="s">
        <v>1</v>
      </c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4"/>
      <c r="BS33" s="142" t="s">
        <v>1</v>
      </c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4"/>
      <c r="CG33" s="142" t="s">
        <v>1</v>
      </c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4"/>
      <c r="CW33" s="149" t="s">
        <v>1</v>
      </c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1"/>
      <c r="DJ33" s="149" t="s">
        <v>1</v>
      </c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1"/>
      <c r="DW33" s="35"/>
    </row>
    <row r="34" spans="1:127" s="6" customFormat="1" ht="16.5" customHeight="1" x14ac:dyDescent="0.2">
      <c r="A34" s="195"/>
      <c r="B34" s="196"/>
      <c r="C34" s="196"/>
      <c r="D34" s="196"/>
      <c r="E34" s="196"/>
      <c r="F34" s="197"/>
      <c r="G34" s="139" t="s">
        <v>278</v>
      </c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  <c r="AC34" s="276">
        <f>BE32/AQ34*100</f>
        <v>4166.6666666666661</v>
      </c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3"/>
      <c r="AQ34" s="149">
        <v>1440</v>
      </c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33">
        <f>AC34*AQ34/100</f>
        <v>59999.999999999993</v>
      </c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5"/>
      <c r="BS34" s="142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4"/>
      <c r="CG34" s="142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4"/>
      <c r="CW34" s="276">
        <f>BE34</f>
        <v>59999.999999999993</v>
      </c>
      <c r="CX34" s="312"/>
      <c r="CY34" s="312"/>
      <c r="CZ34" s="312"/>
      <c r="DA34" s="312"/>
      <c r="DB34" s="312"/>
      <c r="DC34" s="312"/>
      <c r="DD34" s="312"/>
      <c r="DE34" s="312"/>
      <c r="DF34" s="312"/>
      <c r="DG34" s="312"/>
      <c r="DH34" s="312"/>
      <c r="DI34" s="313"/>
      <c r="DJ34" s="149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1"/>
      <c r="DW34" s="35"/>
    </row>
    <row r="35" spans="1:127" s="6" customFormat="1" ht="16.5" customHeight="1" x14ac:dyDescent="0.2">
      <c r="A35" s="195"/>
      <c r="B35" s="196"/>
      <c r="C35" s="196"/>
      <c r="D35" s="196"/>
      <c r="E35" s="196"/>
      <c r="F35" s="197"/>
      <c r="G35" s="139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5"/>
      <c r="AC35" s="149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1"/>
      <c r="AQ35" s="149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42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4"/>
      <c r="BS35" s="142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4"/>
      <c r="CG35" s="142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4"/>
      <c r="CW35" s="142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4"/>
      <c r="DJ35" s="142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4"/>
      <c r="DW35" s="35"/>
    </row>
    <row r="36" spans="1:127" s="6" customFormat="1" ht="16.5" customHeight="1" x14ac:dyDescent="0.2">
      <c r="A36" s="192" t="s">
        <v>16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5"/>
      <c r="BE36" s="243">
        <f>BE32+BE29</f>
        <v>60000</v>
      </c>
      <c r="BF36" s="315"/>
      <c r="BG36" s="315"/>
      <c r="BH36" s="315"/>
      <c r="BI36" s="315"/>
      <c r="BJ36" s="315"/>
      <c r="BK36" s="315"/>
      <c r="BL36" s="315"/>
      <c r="BM36" s="315"/>
      <c r="BN36" s="315"/>
      <c r="BO36" s="315"/>
      <c r="BP36" s="315"/>
      <c r="BQ36" s="315"/>
      <c r="BR36" s="316"/>
      <c r="BS36" s="142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4"/>
      <c r="CG36" s="142"/>
      <c r="CH36" s="143"/>
      <c r="CI36" s="143"/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4"/>
      <c r="CW36" s="133">
        <f>CW32</f>
        <v>60000</v>
      </c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4"/>
      <c r="DJ36" s="142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4"/>
      <c r="DW36" s="35">
        <v>60000</v>
      </c>
    </row>
    <row r="37" spans="1:127" s="6" customFormat="1" ht="16.5" customHeight="1" x14ac:dyDescent="0.2">
      <c r="A37" s="295" t="s">
        <v>239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  <c r="BE37" s="296"/>
      <c r="BF37" s="296"/>
      <c r="BG37" s="296"/>
      <c r="BH37" s="296"/>
      <c r="BI37" s="296"/>
      <c r="BJ37" s="296"/>
      <c r="BK37" s="296"/>
      <c r="BL37" s="296"/>
      <c r="BM37" s="296"/>
      <c r="BN37" s="296"/>
      <c r="BO37" s="296"/>
      <c r="BP37" s="296"/>
      <c r="BQ37" s="296"/>
      <c r="BR37" s="296"/>
      <c r="BS37" s="296"/>
      <c r="BT37" s="296"/>
      <c r="BU37" s="296"/>
      <c r="BV37" s="296"/>
      <c r="BW37" s="296"/>
      <c r="BX37" s="296"/>
      <c r="BY37" s="296"/>
      <c r="BZ37" s="296"/>
      <c r="CA37" s="296"/>
      <c r="CB37" s="296"/>
      <c r="CC37" s="296"/>
      <c r="CD37" s="296"/>
      <c r="CE37" s="296"/>
      <c r="CF37" s="296"/>
      <c r="CG37" s="296"/>
      <c r="CH37" s="296"/>
      <c r="CI37" s="296"/>
      <c r="CJ37" s="296"/>
      <c r="CK37" s="296"/>
      <c r="CL37" s="296"/>
      <c r="CM37" s="296"/>
      <c r="CN37" s="296"/>
      <c r="CO37" s="296"/>
      <c r="CP37" s="296"/>
      <c r="CQ37" s="296"/>
      <c r="CR37" s="296"/>
      <c r="CS37" s="296"/>
      <c r="CT37" s="296"/>
      <c r="CU37" s="296"/>
      <c r="CV37" s="296"/>
      <c r="CW37" s="296"/>
      <c r="CX37" s="296"/>
      <c r="CY37" s="296"/>
      <c r="CZ37" s="296"/>
      <c r="DA37" s="296"/>
      <c r="DB37" s="296"/>
      <c r="DC37" s="296"/>
      <c r="DD37" s="296"/>
      <c r="DE37" s="296"/>
      <c r="DF37" s="296"/>
      <c r="DG37" s="296"/>
      <c r="DH37" s="296"/>
      <c r="DI37" s="296"/>
      <c r="DJ37" s="296"/>
      <c r="DK37" s="296"/>
      <c r="DL37" s="296"/>
      <c r="DM37" s="296"/>
      <c r="DN37" s="296"/>
      <c r="DO37" s="296"/>
      <c r="DP37" s="296"/>
      <c r="DQ37" s="296"/>
      <c r="DR37" s="296"/>
      <c r="DS37" s="296"/>
      <c r="DT37" s="296"/>
      <c r="DU37" s="296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95" customHeight="1" x14ac:dyDescent="0.2">
      <c r="A41" s="199" t="s">
        <v>3</v>
      </c>
      <c r="B41" s="200"/>
      <c r="C41" s="200"/>
      <c r="D41" s="200"/>
      <c r="E41" s="200"/>
      <c r="F41" s="201"/>
      <c r="G41" s="199" t="s">
        <v>75</v>
      </c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1"/>
      <c r="AC41" s="199" t="s">
        <v>219</v>
      </c>
      <c r="AD41" s="70"/>
      <c r="AE41" s="70"/>
      <c r="AF41" s="70"/>
      <c r="AG41" s="70"/>
      <c r="AH41" s="70"/>
      <c r="AI41" s="70"/>
      <c r="AJ41" s="70"/>
      <c r="AK41" s="70"/>
      <c r="AL41" s="199" t="s">
        <v>76</v>
      </c>
      <c r="AM41" s="70"/>
      <c r="AN41" s="70"/>
      <c r="AO41" s="70"/>
      <c r="AP41" s="70"/>
      <c r="AQ41" s="70"/>
      <c r="AR41" s="70"/>
      <c r="AS41" s="70"/>
      <c r="AT41" s="70"/>
      <c r="AU41" s="71"/>
      <c r="AV41" s="305" t="s">
        <v>240</v>
      </c>
      <c r="AW41" s="306"/>
      <c r="AX41" s="306"/>
      <c r="AY41" s="306"/>
      <c r="AZ41" s="306"/>
      <c r="BA41" s="306"/>
      <c r="BB41" s="306"/>
      <c r="BC41" s="306"/>
      <c r="BD41" s="307"/>
      <c r="BE41" s="199" t="s">
        <v>241</v>
      </c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0"/>
      <c r="BQ41" s="200"/>
      <c r="BR41" s="201"/>
      <c r="BS41" s="208" t="s">
        <v>0</v>
      </c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6"/>
      <c r="CL41" s="166"/>
      <c r="CM41" s="166"/>
      <c r="CN41" s="166"/>
      <c r="CO41" s="166"/>
      <c r="CP41" s="166"/>
      <c r="CQ41" s="166"/>
      <c r="CR41" s="166"/>
      <c r="CS41" s="166"/>
      <c r="CT41" s="166"/>
      <c r="CU41" s="166"/>
      <c r="CV41" s="166"/>
      <c r="CW41" s="166"/>
      <c r="CX41" s="166"/>
      <c r="CY41" s="166"/>
      <c r="CZ41" s="166"/>
      <c r="DA41" s="166"/>
      <c r="DB41" s="166"/>
      <c r="DC41" s="166"/>
      <c r="DD41" s="166"/>
      <c r="DE41" s="166"/>
      <c r="DF41" s="166"/>
      <c r="DG41" s="166"/>
      <c r="DH41" s="166"/>
      <c r="DI41" s="166"/>
      <c r="DJ41" s="166"/>
      <c r="DK41" s="166"/>
      <c r="DL41" s="166"/>
      <c r="DM41" s="166"/>
      <c r="DN41" s="166"/>
      <c r="DO41" s="166"/>
      <c r="DP41" s="166"/>
      <c r="DQ41" s="166"/>
      <c r="DR41" s="166"/>
      <c r="DS41" s="166"/>
      <c r="DT41" s="166"/>
      <c r="DU41" s="167"/>
      <c r="DW41" s="42"/>
    </row>
    <row r="42" spans="1:127" s="3" customFormat="1" ht="67.7" customHeight="1" x14ac:dyDescent="0.2">
      <c r="A42" s="202"/>
      <c r="B42" s="203"/>
      <c r="C42" s="203"/>
      <c r="D42" s="203"/>
      <c r="E42" s="203"/>
      <c r="F42" s="204"/>
      <c r="G42" s="202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4"/>
      <c r="AC42" s="221"/>
      <c r="AD42" s="222"/>
      <c r="AE42" s="222"/>
      <c r="AF42" s="222"/>
      <c r="AG42" s="222"/>
      <c r="AH42" s="222"/>
      <c r="AI42" s="222"/>
      <c r="AJ42" s="222"/>
      <c r="AK42" s="222"/>
      <c r="AL42" s="221"/>
      <c r="AM42" s="304"/>
      <c r="AN42" s="304"/>
      <c r="AO42" s="304"/>
      <c r="AP42" s="304"/>
      <c r="AQ42" s="304"/>
      <c r="AR42" s="304"/>
      <c r="AS42" s="304"/>
      <c r="AT42" s="304"/>
      <c r="AU42" s="223"/>
      <c r="AV42" s="308"/>
      <c r="AW42" s="308"/>
      <c r="AX42" s="308"/>
      <c r="AY42" s="308"/>
      <c r="AZ42" s="308"/>
      <c r="BA42" s="308"/>
      <c r="BB42" s="308"/>
      <c r="BC42" s="308"/>
      <c r="BD42" s="309"/>
      <c r="BE42" s="202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4"/>
      <c r="BS42" s="216" t="s">
        <v>169</v>
      </c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2"/>
      <c r="CG42" s="216" t="s">
        <v>176</v>
      </c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  <c r="CT42" s="181"/>
      <c r="CU42" s="181"/>
      <c r="CV42" s="182"/>
      <c r="CW42" s="301" t="s">
        <v>18</v>
      </c>
      <c r="CX42" s="302"/>
      <c r="CY42" s="302"/>
      <c r="CZ42" s="302"/>
      <c r="DA42" s="302"/>
      <c r="DB42" s="302"/>
      <c r="DC42" s="302"/>
      <c r="DD42" s="302"/>
      <c r="DE42" s="302"/>
      <c r="DF42" s="302"/>
      <c r="DG42" s="302"/>
      <c r="DH42" s="302"/>
      <c r="DI42" s="302"/>
      <c r="DJ42" s="302"/>
      <c r="DK42" s="302"/>
      <c r="DL42" s="302"/>
      <c r="DM42" s="302"/>
      <c r="DN42" s="302"/>
      <c r="DO42" s="302"/>
      <c r="DP42" s="302"/>
      <c r="DQ42" s="302"/>
      <c r="DR42" s="302"/>
      <c r="DS42" s="302"/>
      <c r="DT42" s="302"/>
      <c r="DU42" s="303"/>
      <c r="DW42" s="42"/>
    </row>
    <row r="43" spans="1:127" s="3" customFormat="1" ht="32.25" customHeight="1" x14ac:dyDescent="0.2">
      <c r="A43" s="205"/>
      <c r="B43" s="206"/>
      <c r="C43" s="206"/>
      <c r="D43" s="206"/>
      <c r="E43" s="206"/>
      <c r="F43" s="207"/>
      <c r="G43" s="205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7"/>
      <c r="AC43" s="72"/>
      <c r="AD43" s="73"/>
      <c r="AE43" s="73"/>
      <c r="AF43" s="73"/>
      <c r="AG43" s="73"/>
      <c r="AH43" s="73"/>
      <c r="AI43" s="73"/>
      <c r="AJ43" s="73"/>
      <c r="AK43" s="73"/>
      <c r="AL43" s="72"/>
      <c r="AM43" s="73"/>
      <c r="AN43" s="73"/>
      <c r="AO43" s="73"/>
      <c r="AP43" s="73"/>
      <c r="AQ43" s="73"/>
      <c r="AR43" s="73"/>
      <c r="AS43" s="73"/>
      <c r="AT43" s="73"/>
      <c r="AU43" s="74"/>
      <c r="AV43" s="310"/>
      <c r="AW43" s="310"/>
      <c r="AX43" s="310"/>
      <c r="AY43" s="310"/>
      <c r="AZ43" s="310"/>
      <c r="BA43" s="310"/>
      <c r="BB43" s="310"/>
      <c r="BC43" s="310"/>
      <c r="BD43" s="311"/>
      <c r="BE43" s="205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7"/>
      <c r="BS43" s="183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5"/>
      <c r="CG43" s="183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185"/>
      <c r="CW43" s="208" t="s">
        <v>2</v>
      </c>
      <c r="CX43" s="209"/>
      <c r="CY43" s="209"/>
      <c r="CZ43" s="209"/>
      <c r="DA43" s="209"/>
      <c r="DB43" s="209"/>
      <c r="DC43" s="209"/>
      <c r="DD43" s="209"/>
      <c r="DE43" s="209"/>
      <c r="DF43" s="209"/>
      <c r="DG43" s="209"/>
      <c r="DH43" s="209"/>
      <c r="DI43" s="210"/>
      <c r="DJ43" s="208" t="s">
        <v>43</v>
      </c>
      <c r="DK43" s="209"/>
      <c r="DL43" s="209"/>
      <c r="DM43" s="209"/>
      <c r="DN43" s="209"/>
      <c r="DO43" s="209"/>
      <c r="DP43" s="209"/>
      <c r="DQ43" s="209"/>
      <c r="DR43" s="209"/>
      <c r="DS43" s="209"/>
      <c r="DT43" s="209"/>
      <c r="DU43" s="210"/>
      <c r="DW43" s="42"/>
    </row>
    <row r="44" spans="1:127" s="7" customFormat="1" ht="12.75" x14ac:dyDescent="0.2">
      <c r="A44" s="211">
        <v>1</v>
      </c>
      <c r="B44" s="212"/>
      <c r="C44" s="212"/>
      <c r="D44" s="212"/>
      <c r="E44" s="212"/>
      <c r="F44" s="213"/>
      <c r="G44" s="211">
        <v>2</v>
      </c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3"/>
      <c r="AC44" s="297">
        <v>3</v>
      </c>
      <c r="AD44" s="298"/>
      <c r="AE44" s="298"/>
      <c r="AF44" s="298"/>
      <c r="AG44" s="298"/>
      <c r="AH44" s="298"/>
      <c r="AI44" s="298"/>
      <c r="AJ44" s="298"/>
      <c r="AK44" s="298"/>
      <c r="AL44" s="297">
        <v>4</v>
      </c>
      <c r="AM44" s="298"/>
      <c r="AN44" s="298"/>
      <c r="AO44" s="298"/>
      <c r="AP44" s="298"/>
      <c r="AQ44" s="298"/>
      <c r="AR44" s="298"/>
      <c r="AS44" s="298"/>
      <c r="AT44" s="298"/>
      <c r="AU44" s="299"/>
      <c r="AV44" s="300">
        <v>5</v>
      </c>
      <c r="AW44" s="298"/>
      <c r="AX44" s="298"/>
      <c r="AY44" s="298"/>
      <c r="AZ44" s="298"/>
      <c r="BA44" s="298"/>
      <c r="BB44" s="298"/>
      <c r="BC44" s="298"/>
      <c r="BD44" s="299"/>
      <c r="BE44" s="211">
        <v>6</v>
      </c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3"/>
      <c r="BS44" s="211">
        <v>7</v>
      </c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3"/>
      <c r="CG44" s="211">
        <v>8</v>
      </c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3"/>
      <c r="CW44" s="211">
        <v>9</v>
      </c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3"/>
      <c r="DJ44" s="211">
        <v>10</v>
      </c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3"/>
      <c r="DW44" s="40"/>
    </row>
    <row r="45" spans="1:127" s="6" customFormat="1" ht="15.75" customHeight="1" x14ac:dyDescent="0.2">
      <c r="A45" s="145" t="s">
        <v>6</v>
      </c>
      <c r="B45" s="146"/>
      <c r="C45" s="146"/>
      <c r="D45" s="146"/>
      <c r="E45" s="146"/>
      <c r="F45" s="147"/>
      <c r="G45" s="139" t="s">
        <v>255</v>
      </c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4"/>
      <c r="AC45" s="297" t="s">
        <v>1</v>
      </c>
      <c r="AD45" s="298"/>
      <c r="AE45" s="298"/>
      <c r="AF45" s="298"/>
      <c r="AG45" s="298"/>
      <c r="AH45" s="298"/>
      <c r="AI45" s="298"/>
      <c r="AJ45" s="298"/>
      <c r="AK45" s="298"/>
      <c r="AL45" s="297" t="s">
        <v>1</v>
      </c>
      <c r="AM45" s="298"/>
      <c r="AN45" s="298"/>
      <c r="AO45" s="298"/>
      <c r="AP45" s="298"/>
      <c r="AQ45" s="298"/>
      <c r="AR45" s="298"/>
      <c r="AS45" s="298"/>
      <c r="AT45" s="298"/>
      <c r="AU45" s="299"/>
      <c r="AV45" s="300" t="s">
        <v>1</v>
      </c>
      <c r="AW45" s="298"/>
      <c r="AX45" s="298"/>
      <c r="AY45" s="298"/>
      <c r="AZ45" s="298"/>
      <c r="BA45" s="298"/>
      <c r="BB45" s="298"/>
      <c r="BC45" s="298"/>
      <c r="BD45" s="299"/>
      <c r="BE45" s="133">
        <f>BE49</f>
        <v>100000</v>
      </c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4"/>
      <c r="BS45" s="142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4"/>
      <c r="CG45" s="142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4"/>
      <c r="CW45" s="276">
        <f>CW49</f>
        <v>100000</v>
      </c>
      <c r="CX45" s="312"/>
      <c r="CY45" s="312"/>
      <c r="CZ45" s="312"/>
      <c r="DA45" s="312"/>
      <c r="DB45" s="312"/>
      <c r="DC45" s="312"/>
      <c r="DD45" s="312"/>
      <c r="DE45" s="312"/>
      <c r="DF45" s="312"/>
      <c r="DG45" s="312"/>
      <c r="DH45" s="312"/>
      <c r="DI45" s="313"/>
      <c r="DJ45" s="149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1"/>
      <c r="DW45" s="35"/>
    </row>
    <row r="46" spans="1:127" s="6" customFormat="1" ht="16.5" customHeight="1" x14ac:dyDescent="0.2">
      <c r="A46" s="195"/>
      <c r="B46" s="196"/>
      <c r="C46" s="196"/>
      <c r="D46" s="196"/>
      <c r="E46" s="196"/>
      <c r="F46" s="197"/>
      <c r="G46" s="198" t="s">
        <v>0</v>
      </c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7"/>
      <c r="AC46" s="297" t="s">
        <v>1</v>
      </c>
      <c r="AD46" s="298"/>
      <c r="AE46" s="298"/>
      <c r="AF46" s="298"/>
      <c r="AG46" s="298"/>
      <c r="AH46" s="298"/>
      <c r="AI46" s="298"/>
      <c r="AJ46" s="298"/>
      <c r="AK46" s="298"/>
      <c r="AL46" s="297" t="s">
        <v>1</v>
      </c>
      <c r="AM46" s="298"/>
      <c r="AN46" s="298"/>
      <c r="AO46" s="298"/>
      <c r="AP46" s="298"/>
      <c r="AQ46" s="298"/>
      <c r="AR46" s="298"/>
      <c r="AS46" s="298"/>
      <c r="AT46" s="298"/>
      <c r="AU46" s="299"/>
      <c r="AV46" s="300" t="s">
        <v>1</v>
      </c>
      <c r="AW46" s="298"/>
      <c r="AX46" s="298"/>
      <c r="AY46" s="298"/>
      <c r="AZ46" s="298"/>
      <c r="BA46" s="298"/>
      <c r="BB46" s="298"/>
      <c r="BC46" s="298"/>
      <c r="BD46" s="299"/>
      <c r="BE46" s="142" t="s">
        <v>1</v>
      </c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4"/>
      <c r="BS46" s="142" t="s">
        <v>1</v>
      </c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4"/>
      <c r="CG46" s="142" t="s">
        <v>1</v>
      </c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4"/>
      <c r="CW46" s="149" t="s">
        <v>1</v>
      </c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1"/>
      <c r="DJ46" s="149" t="s">
        <v>1</v>
      </c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1"/>
      <c r="DW46" s="35"/>
    </row>
    <row r="47" spans="1:127" s="6" customFormat="1" ht="94.7" customHeight="1" x14ac:dyDescent="0.2">
      <c r="A47" s="195" t="s">
        <v>25</v>
      </c>
      <c r="B47" s="196"/>
      <c r="C47" s="196"/>
      <c r="D47" s="196"/>
      <c r="E47" s="196"/>
      <c r="F47" s="197"/>
      <c r="G47" s="198" t="s">
        <v>279</v>
      </c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7"/>
      <c r="AC47" s="261">
        <v>293</v>
      </c>
      <c r="AD47" s="262"/>
      <c r="AE47" s="262"/>
      <c r="AF47" s="262"/>
      <c r="AG47" s="262"/>
      <c r="AH47" s="262"/>
      <c r="AI47" s="262"/>
      <c r="AJ47" s="262"/>
      <c r="AK47" s="262"/>
      <c r="AL47" s="294">
        <v>12500</v>
      </c>
      <c r="AM47" s="117"/>
      <c r="AN47" s="117"/>
      <c r="AO47" s="117"/>
      <c r="AP47" s="117"/>
      <c r="AQ47" s="117"/>
      <c r="AR47" s="117"/>
      <c r="AS47" s="117"/>
      <c r="AT47" s="117"/>
      <c r="AU47" s="118"/>
      <c r="AV47" s="264">
        <v>4</v>
      </c>
      <c r="AW47" s="262"/>
      <c r="AX47" s="262"/>
      <c r="AY47" s="262"/>
      <c r="AZ47" s="262"/>
      <c r="BA47" s="262"/>
      <c r="BB47" s="262"/>
      <c r="BC47" s="262"/>
      <c r="BD47" s="263"/>
      <c r="BE47" s="133">
        <f>AL47*AV47</f>
        <v>50000</v>
      </c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5"/>
      <c r="BS47" s="142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4"/>
      <c r="CG47" s="142"/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4"/>
      <c r="CW47" s="276">
        <f>BE47</f>
        <v>50000</v>
      </c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1"/>
      <c r="DJ47" s="149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1"/>
      <c r="DW47" s="35">
        <v>50000</v>
      </c>
    </row>
    <row r="48" spans="1:127" s="6" customFormat="1" ht="37.5" customHeight="1" x14ac:dyDescent="0.2">
      <c r="A48" s="195" t="s">
        <v>26</v>
      </c>
      <c r="B48" s="196"/>
      <c r="C48" s="196"/>
      <c r="D48" s="196"/>
      <c r="E48" s="196"/>
      <c r="F48" s="197"/>
      <c r="G48" s="198" t="s">
        <v>280</v>
      </c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7"/>
      <c r="AC48" s="261">
        <v>295</v>
      </c>
      <c r="AD48" s="262"/>
      <c r="AE48" s="262"/>
      <c r="AF48" s="262"/>
      <c r="AG48" s="262"/>
      <c r="AH48" s="262"/>
      <c r="AI48" s="262"/>
      <c r="AJ48" s="262"/>
      <c r="AK48" s="262"/>
      <c r="AL48" s="261">
        <v>12500</v>
      </c>
      <c r="AM48" s="262"/>
      <c r="AN48" s="262"/>
      <c r="AO48" s="262"/>
      <c r="AP48" s="262"/>
      <c r="AQ48" s="262"/>
      <c r="AR48" s="262"/>
      <c r="AS48" s="262"/>
      <c r="AT48" s="262"/>
      <c r="AU48" s="263"/>
      <c r="AV48" s="264">
        <v>4</v>
      </c>
      <c r="AW48" s="262"/>
      <c r="AX48" s="262"/>
      <c r="AY48" s="262"/>
      <c r="AZ48" s="262"/>
      <c r="BA48" s="262"/>
      <c r="BB48" s="262"/>
      <c r="BC48" s="262"/>
      <c r="BD48" s="263"/>
      <c r="BE48" s="133">
        <f>AL48*AV48</f>
        <v>50000</v>
      </c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5"/>
      <c r="BS48" s="142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4"/>
      <c r="CG48" s="142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4"/>
      <c r="CW48" s="276">
        <f>BE48</f>
        <v>50000</v>
      </c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1"/>
      <c r="DJ48" s="149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1"/>
      <c r="DW48" s="35">
        <v>50000</v>
      </c>
    </row>
    <row r="49" spans="1:127" s="6" customFormat="1" ht="16.5" customHeight="1" x14ac:dyDescent="0.2">
      <c r="A49" s="192" t="s">
        <v>16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4"/>
      <c r="BE49" s="133">
        <f>BE47+BE48</f>
        <v>100000</v>
      </c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4"/>
      <c r="BS49" s="142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4"/>
      <c r="CG49" s="142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4"/>
      <c r="CW49" s="133">
        <v>100000</v>
      </c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5"/>
      <c r="DJ49" s="142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4"/>
      <c r="DW49" s="35">
        <f>SUM(DW36:DW48)</f>
        <v>160000</v>
      </c>
    </row>
    <row r="50" spans="1:127" ht="21" customHeight="1" x14ac:dyDescent="0.25">
      <c r="A50" s="161" t="s">
        <v>242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2"/>
      <c r="BR50" s="162"/>
      <c r="BS50" s="162"/>
      <c r="BT50" s="162"/>
      <c r="BU50" s="162"/>
      <c r="BV50" s="162"/>
      <c r="BW50" s="162"/>
      <c r="BX50" s="162"/>
      <c r="BY50" s="162"/>
      <c r="BZ50" s="162"/>
      <c r="CA50" s="162"/>
      <c r="CB50" s="162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62"/>
      <c r="DQ50" s="162"/>
      <c r="DR50" s="162"/>
      <c r="DS50" s="162"/>
      <c r="DT50" s="162"/>
      <c r="DU50" s="162"/>
    </row>
  </sheetData>
  <mergeCells count="270"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CW44:DI44"/>
    <mergeCell ref="BE35:BR35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BS35:CF35"/>
    <mergeCell ref="BS36:CF36"/>
    <mergeCell ref="AC35:AP35"/>
    <mergeCell ref="AQ35:BD35"/>
    <mergeCell ref="BE32:BR32"/>
    <mergeCell ref="A34:F34"/>
    <mergeCell ref="AC34:AP34"/>
    <mergeCell ref="AQ34:BD34"/>
    <mergeCell ref="A33:F33"/>
    <mergeCell ref="AC33:AP33"/>
    <mergeCell ref="AQ33:BD33"/>
    <mergeCell ref="BE34:BR34"/>
    <mergeCell ref="BE33:BR33"/>
    <mergeCell ref="A32:F32"/>
    <mergeCell ref="AC32:AP32"/>
    <mergeCell ref="AQ32:BD32"/>
    <mergeCell ref="G32:AB32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BS34:CF34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BE30:BR30"/>
    <mergeCell ref="BS30:CF30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2022-12-09T08:27:14Z</cp:lastPrinted>
  <dcterms:created xsi:type="dcterms:W3CDTF">2010-11-26T07:12:57Z</dcterms:created>
  <dcterms:modified xsi:type="dcterms:W3CDTF">2023-05-30T07:52:55Z</dcterms:modified>
</cp:coreProperties>
</file>