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C336692B-C88F-4FA0-9101-E276BDFA48A6}" xr6:coauthVersionLast="37" xr6:coauthVersionMax="37" xr10:uidLastSave="{00000000-0000-0000-0000-000000000000}"/>
  <bookViews>
    <workbookView xWindow="0" yWindow="0" windowWidth="28800" windowHeight="11625" tabRatio="841" activeTab="1" xr2:uid="{00000000-000D-0000-FFFF-FFFF00000000}"/>
  </bookViews>
  <sheets>
    <sheet name="ФХД_ Поступления и выплаты" sheetId="44" r:id="rId1"/>
    <sheet name="ФХД_ Сведения по выплатам на з" sheetId="45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выплаты'!$A$109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стр.1_2!$A$1:$ED$29</definedName>
    <definedName name="_xlnm.Print_Area" localSheetId="9">стр.12!$A$1:$EI$14</definedName>
    <definedName name="_xlnm.Print_Area" localSheetId="10">стр.13_14!$A$1:$EX$18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стр.25!$A$1:$EH$35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 refMode="R1C1"/>
</workbook>
</file>

<file path=xl/calcChain.xml><?xml version="1.0" encoding="utf-8"?>
<calcChain xmlns="http://schemas.openxmlformats.org/spreadsheetml/2006/main">
  <c r="CX50" i="43" l="1"/>
  <c r="CJ14" i="43"/>
  <c r="CX24" i="43"/>
  <c r="AY11" i="43"/>
  <c r="BX11" i="43"/>
  <c r="CD7" i="34"/>
  <c r="BB10" i="34"/>
  <c r="ES22" i="36"/>
  <c r="BP17" i="34" l="1"/>
  <c r="AU9" i="27" l="1"/>
  <c r="BP16" i="34"/>
  <c r="BB21" i="34"/>
  <c r="CD21" i="34"/>
  <c r="CD14" i="34"/>
  <c r="AP42" i="28"/>
  <c r="BD42" i="28" s="1"/>
  <c r="BD46" i="28"/>
  <c r="BQ46" i="28"/>
  <c r="BQ54" i="28"/>
  <c r="BD48" i="28"/>
  <c r="CU46" i="28"/>
  <c r="CU47" i="28"/>
  <c r="BS10" i="27"/>
  <c r="CW49" i="18"/>
  <c r="CW45" i="18" s="1"/>
  <c r="DW12" i="16" l="1"/>
  <c r="DW10" i="16"/>
  <c r="DW14" i="16"/>
  <c r="DW13" i="16"/>
  <c r="CX22" i="16"/>
  <c r="BH22" i="16"/>
  <c r="DW11" i="16"/>
  <c r="CX14" i="16"/>
  <c r="CX20" i="16"/>
  <c r="CX12" i="16"/>
  <c r="BH8" i="16" l="1"/>
  <c r="AU20" i="16" l="1"/>
  <c r="AU19" i="16"/>
  <c r="AU14" i="16"/>
  <c r="AU12" i="16"/>
  <c r="CX8" i="16"/>
  <c r="CX7" i="16" s="1"/>
  <c r="BM17" i="7"/>
  <c r="EV31" i="36" l="1"/>
  <c r="CU8" i="28" l="1"/>
  <c r="CU14" i="28" s="1"/>
  <c r="BC8" i="28"/>
  <c r="BC14" i="28"/>
  <c r="CU10" i="28"/>
  <c r="BC10" i="28"/>
  <c r="CD16" i="34" l="1"/>
  <c r="BE36" i="18"/>
  <c r="CX11" i="16"/>
  <c r="BR11" i="16"/>
  <c r="BH12" i="16"/>
  <c r="ED9" i="27" l="1"/>
  <c r="ED10" i="27" s="1"/>
  <c r="ED18" i="7"/>
  <c r="ED19" i="7"/>
  <c r="BX16" i="24" l="1"/>
  <c r="AZ16" i="24"/>
  <c r="BM24" i="7"/>
  <c r="AL24" i="7" s="1"/>
  <c r="BM23" i="7"/>
  <c r="AL17" i="7"/>
  <c r="BM16" i="7"/>
  <c r="CG17" i="7" l="1"/>
  <c r="DO17" i="7" s="1"/>
  <c r="DO14" i="7" s="1"/>
  <c r="ED17" i="7"/>
  <c r="CG24" i="7"/>
  <c r="ED24" i="7"/>
  <c r="CS24" i="7"/>
  <c r="AL23" i="7"/>
  <c r="AL16" i="7"/>
  <c r="CG23" i="7" l="1"/>
  <c r="ED23" i="7"/>
  <c r="CG16" i="7"/>
  <c r="CS16" i="7" s="1"/>
  <c r="ED16" i="7"/>
  <c r="CS23" i="7"/>
  <c r="CS18" i="7" s="1"/>
  <c r="CR27" i="42"/>
  <c r="CR34" i="42" s="1"/>
  <c r="BP27" i="42"/>
  <c r="CR6" i="42" l="1"/>
  <c r="AL15" i="7" l="1"/>
  <c r="ED15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BH11" i="16" s="1"/>
  <c r="DY17" i="16"/>
  <c r="DY16" i="16"/>
  <c r="DY13" i="16"/>
  <c r="BR7" i="16"/>
  <c r="BR22" i="16" s="1"/>
  <c r="BH7" i="16"/>
  <c r="DY10" i="16"/>
  <c r="DY8" i="16"/>
  <c r="DY9" i="16"/>
  <c r="DY20" i="16"/>
  <c r="DY12" i="16"/>
  <c r="AL20" i="7"/>
  <c r="AL25" i="7"/>
  <c r="AL22" i="7"/>
  <c r="AL21" i="7"/>
  <c r="ED14" i="7"/>
  <c r="AL13" i="7"/>
  <c r="CG13" i="7" s="1"/>
  <c r="EF27" i="7"/>
  <c r="BX25" i="43"/>
  <c r="CJ25" i="43" s="1"/>
  <c r="EJ15" i="7"/>
  <c r="EK15" i="7" s="1"/>
  <c r="BX29" i="43"/>
  <c r="CJ29" i="43" s="1"/>
  <c r="BX30" i="43"/>
  <c r="CJ30" i="43" s="1"/>
  <c r="BX31" i="43"/>
  <c r="CJ31" i="43" s="1"/>
  <c r="BX32" i="43"/>
  <c r="CJ32" i="43" s="1"/>
  <c r="BX33" i="43"/>
  <c r="BX34" i="43"/>
  <c r="BX35" i="43"/>
  <c r="CJ35" i="43" s="1"/>
  <c r="BX36" i="43"/>
  <c r="CJ36" i="43" s="1"/>
  <c r="BX37" i="43"/>
  <c r="CJ37" i="43" s="1"/>
  <c r="BX28" i="43"/>
  <c r="BX24" i="43"/>
  <c r="BX20" i="43"/>
  <c r="CX20" i="43" s="1"/>
  <c r="BX15" i="43"/>
  <c r="CX15" i="43" s="1"/>
  <c r="BX16" i="43"/>
  <c r="CX16" i="43" s="1"/>
  <c r="BX17" i="43"/>
  <c r="CX17" i="43" s="1"/>
  <c r="BX18" i="43"/>
  <c r="CX18" i="43" s="1"/>
  <c r="BX19" i="43"/>
  <c r="CX19" i="43" s="1"/>
  <c r="BX21" i="43"/>
  <c r="CX21" i="43" s="1"/>
  <c r="BX22" i="43"/>
  <c r="CX22" i="43" s="1"/>
  <c r="BX23" i="43"/>
  <c r="CX23" i="43" s="1"/>
  <c r="CJ26" i="43"/>
  <c r="BX9" i="43"/>
  <c r="CJ33" i="43"/>
  <c r="CJ34" i="43"/>
  <c r="CJ39" i="43"/>
  <c r="CJ40" i="43"/>
  <c r="CJ41" i="43"/>
  <c r="CJ42" i="43"/>
  <c r="CJ43" i="43"/>
  <c r="CJ44" i="43"/>
  <c r="CJ45" i="43"/>
  <c r="CJ46" i="43"/>
  <c r="CJ47" i="43"/>
  <c r="CJ48" i="43"/>
  <c r="CJ49" i="43"/>
  <c r="BX12" i="43"/>
  <c r="CJ12" i="43" s="1"/>
  <c r="CD19" i="42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 s="1"/>
  <c r="BP18" i="42"/>
  <c r="CD18" i="42" s="1"/>
  <c r="BP19" i="42"/>
  <c r="BP20" i="42"/>
  <c r="CD20" i="42" s="1"/>
  <c r="BP21" i="42"/>
  <c r="CD21" i="42" s="1"/>
  <c r="BP22" i="42"/>
  <c r="CD22" i="42" s="1"/>
  <c r="BP23" i="42"/>
  <c r="CD23" i="42" s="1"/>
  <c r="BP24" i="42"/>
  <c r="CD24" i="42" s="1"/>
  <c r="BP25" i="42"/>
  <c r="BP26" i="42"/>
  <c r="CD26" i="42" s="1"/>
  <c r="BP8" i="42"/>
  <c r="BP6" i="42" s="1"/>
  <c r="BP34" i="42" s="1"/>
  <c r="BB22" i="34"/>
  <c r="EI21" i="34"/>
  <c r="EI28" i="34" s="1"/>
  <c r="CD20" i="34"/>
  <c r="CD25" i="42"/>
  <c r="DI14" i="34"/>
  <c r="DI27" i="34" s="1"/>
  <c r="DU13" i="24"/>
  <c r="DW49" i="18"/>
  <c r="CW36" i="18"/>
  <c r="BP23" i="34"/>
  <c r="CD23" i="34" s="1"/>
  <c r="BP21" i="34"/>
  <c r="BP22" i="34"/>
  <c r="CD22" i="34" s="1"/>
  <c r="BP25" i="34"/>
  <c r="BP26" i="34"/>
  <c r="BP20" i="34"/>
  <c r="BP18" i="34"/>
  <c r="CD18" i="34" s="1"/>
  <c r="BP19" i="34"/>
  <c r="CD19" i="34" s="1"/>
  <c r="BP15" i="34"/>
  <c r="BP14" i="34" s="1"/>
  <c r="BQ42" i="28"/>
  <c r="BX12" i="24"/>
  <c r="BX11" i="24"/>
  <c r="BX19" i="24" s="1"/>
  <c r="DH12" i="27"/>
  <c r="CF9" i="27"/>
  <c r="AZ12" i="24"/>
  <c r="BL11" i="24"/>
  <c r="BL19" i="24" s="1"/>
  <c r="BP10" i="34"/>
  <c r="CD10" i="34" s="1"/>
  <c r="BP9" i="34"/>
  <c r="BD49" i="28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D25" i="28"/>
  <c r="BQ25" i="28" s="1"/>
  <c r="BS8" i="27"/>
  <c r="BS12" i="27" s="1"/>
  <c r="BE48" i="18"/>
  <c r="BE47" i="18"/>
  <c r="CW47" i="18" s="1"/>
  <c r="AC34" i="18"/>
  <c r="BE34" i="18" s="1"/>
  <c r="CW34" i="18" s="1"/>
  <c r="CG27" i="7"/>
  <c r="CS27" i="7" s="1"/>
  <c r="EJ13" i="7"/>
  <c r="EJ14" i="7"/>
  <c r="EK14" i="7" s="1"/>
  <c r="EI12" i="7"/>
  <c r="EJ12" i="7" s="1"/>
  <c r="ED31" i="36"/>
  <c r="CX14" i="43" l="1"/>
  <c r="DN27" i="43"/>
  <c r="CJ28" i="43"/>
  <c r="CJ27" i="43" s="1"/>
  <c r="EN29" i="43" s="1"/>
  <c r="CD8" i="42"/>
  <c r="BQ37" i="28"/>
  <c r="CG21" i="7"/>
  <c r="ED21" i="7"/>
  <c r="CG22" i="7"/>
  <c r="DO22" i="7" s="1"/>
  <c r="ED22" i="7"/>
  <c r="ED25" i="7"/>
  <c r="CG25" i="7"/>
  <c r="CG18" i="7" s="1"/>
  <c r="CF8" i="27"/>
  <c r="CF12" i="27" s="1"/>
  <c r="CG20" i="7"/>
  <c r="DO20" i="7" s="1"/>
  <c r="ED20" i="7"/>
  <c r="DO25" i="7"/>
  <c r="DO28" i="7" s="1"/>
  <c r="EK12" i="7"/>
  <c r="CG15" i="7"/>
  <c r="CG14" i="7" s="1"/>
  <c r="CG12" i="7" s="1"/>
  <c r="ED28" i="7"/>
  <c r="BP7" i="34"/>
  <c r="BP27" i="34" s="1"/>
  <c r="BQ22" i="28"/>
  <c r="EI31" i="34"/>
  <c r="DY23" i="16"/>
  <c r="CU37" i="28"/>
  <c r="CU54" i="28" s="1"/>
  <c r="BD37" i="28"/>
  <c r="BD54" i="28" s="1"/>
  <c r="DN50" i="43"/>
  <c r="EM29" i="43"/>
  <c r="BD22" i="28"/>
  <c r="CD9" i="42"/>
  <c r="CD6" i="42" s="1"/>
  <c r="CD34" i="42" s="1"/>
  <c r="BX27" i="43"/>
  <c r="BE49" i="18"/>
  <c r="BE45" i="18" s="1"/>
  <c r="BQ49" i="28"/>
  <c r="BQ47" i="28" s="1"/>
  <c r="BX14" i="43"/>
  <c r="EM16" i="43" s="1"/>
  <c r="CD9" i="34"/>
  <c r="CD27" i="34" s="1"/>
  <c r="EI22" i="34" s="1"/>
  <c r="DY24" i="16"/>
  <c r="DO13" i="7"/>
  <c r="EO17" i="7" s="1"/>
  <c r="DO21" i="7"/>
  <c r="ED27" i="7"/>
  <c r="EE27" i="7" s="1"/>
  <c r="EI29" i="34" l="1"/>
  <c r="CG26" i="7"/>
  <c r="DO18" i="7"/>
  <c r="DO12" i="7" s="1"/>
  <c r="CS15" i="7"/>
  <c r="AL26" i="7" l="1"/>
  <c r="EO16" i="7"/>
  <c r="CS14" i="7"/>
  <c r="CS12" i="7" s="1"/>
  <c r="CG28" i="7"/>
  <c r="EP12" i="7"/>
  <c r="EO18" i="7" l="1"/>
  <c r="EO15" i="7" s="1"/>
  <c r="EP15" i="7" s="1"/>
  <c r="CS28" i="7"/>
  <c r="EP14" i="7"/>
  <c r="ED13" i="7"/>
  <c r="CJ11" i="43" l="1"/>
  <c r="BX10" i="43"/>
  <c r="BX50" i="43" s="1"/>
  <c r="CJ10" i="43"/>
  <c r="CJ50" i="43" s="1"/>
</calcChain>
</file>

<file path=xl/sharedStrings.xml><?xml version="1.0" encoding="utf-8"?>
<sst xmlns="http://schemas.openxmlformats.org/spreadsheetml/2006/main" count="1931" uniqueCount="762">
  <si>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</si>
  <si>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</si>
  <si>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</si>
  <si>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</si>
  <si>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</si>
  <si>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</si>
  <si>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</si>
  <si>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</si>
  <si>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</si>
  <si>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</si>
  <si>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</si>
  <si>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</si>
  <si>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</si>
  <si>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</si>
  <si>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</si>
  <si>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</si>
  <si>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</si>
  <si>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</si>
  <si>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</si>
  <si>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</si>
  <si>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</si>
  <si>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</si>
  <si>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</si>
  <si>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</si>
  <si>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</si>
  <si>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</si>
  <si>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</si>
  <si>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</si>
  <si>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</si>
  <si>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</si>
  <si>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</si>
  <si>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</si>
  <si>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</si>
  <si>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</si>
  <si>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</si>
  <si>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</si>
  <si>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</si>
  <si>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</si>
  <si>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</si>
  <si>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</si>
  <si>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</si>
  <si>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</si>
  <si>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</si>
  <si>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</si>
  <si>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</si>
  <si>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</si>
  <si>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</si>
  <si>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</si>
  <si>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</si>
  <si>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</si>
  <si>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</si>
  <si>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</si>
  <si>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</si>
  <si>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</si>
  <si>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</si>
  <si>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</si>
  <si>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</si>
  <si>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</si>
  <si>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</si>
  <si>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</si>
  <si>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</si>
  <si>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</si>
  <si>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</si>
  <si>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</si>
  <si>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</si>
  <si>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</si>
  <si>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</si>
  <si>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</si>
  <si>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</si>
  <si>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</si>
  <si>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</si>
  <si>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</si>
  <si>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</si>
  <si>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</si>
  <si>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</si>
  <si>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</si>
  <si>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</si>
  <si>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</si>
  <si>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</si>
  <si>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</si>
  <si>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</si>
  <si>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</si>
  <si>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</si>
  <si>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</si>
  <si>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</si>
  <si>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</si>
  <si>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</si>
  <si>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</si>
  <si>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</si>
  <si>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</si>
  <si>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</si>
  <si>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</si>
  <si>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</si>
  <si>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</si>
  <si>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</si>
  <si>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</si>
  <si>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</si>
  <si>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</si>
  <si>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</si>
  <si>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</si>
  <si>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</si>
  <si>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</si>
  <si>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</si>
  <si>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</si>
  <si>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</si>
  <si>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</si>
  <si>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</si>
  <si>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</si>
  <si>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</si>
  <si>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</si>
  <si>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</si>
  <si>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</si>
  <si>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</si>
  <si>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</si>
  <si>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</si>
  <si>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</si>
  <si>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</si>
  <si>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</si>
  <si>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</si>
  <si>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</si>
  <si>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</si>
  <si>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</si>
  <si>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</si>
  <si>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</si>
  <si>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</si>
  <si>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</si>
  <si>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</si>
  <si>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</si>
  <si>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</si>
  <si>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</si>
  <si>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</si>
  <si>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</si>
  <si>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</si>
  <si>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</si>
  <si>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</si>
  <si>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</si>
  <si>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</si>
  <si>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</si>
  <si>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</si>
  <si>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</si>
  <si>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</si>
  <si>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</si>
  <si>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</si>
  <si>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</si>
  <si>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</si>
  <si>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</si>
  <si>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</si>
  <si>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</si>
  <si>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</si>
  <si>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</si>
  <si>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</si>
  <si>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</si>
  <si>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</si>
  <si>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</si>
  <si>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</si>
  <si>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</si>
  <si>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</si>
  <si>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</si>
  <si>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</si>
  <si>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</si>
  <si>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</si>
  <si>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</si>
  <si>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</si>
  <si>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</si>
  <si>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</si>
  <si>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</si>
  <si>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</si>
  <si>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</si>
  <si>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</si>
  <si>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</si>
  <si>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</si>
  <si>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</si>
  <si>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</si>
  <si>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</si>
  <si>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</si>
  <si>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</si>
  <si>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</si>
  <si>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</si>
  <si>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</si>
  <si>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</si>
  <si>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</si>
  <si>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</si>
  <si>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</si>
  <si>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</si>
  <si>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</si>
  <si>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</si>
  <si>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</si>
  <si>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</si>
  <si>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</si>
  <si>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</si>
  <si>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</si>
  <si>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</si>
  <si>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</si>
  <si>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</si>
  <si>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</si>
  <si>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</si>
  <si>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</si>
  <si>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</si>
  <si>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</si>
  <si>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</si>
  <si>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</si>
  <si>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</si>
  <si>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</si>
  <si>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</si>
  <si>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</si>
  <si>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</si>
  <si>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</si>
  <si>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</si>
  <si>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</si>
  <si>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</si>
  <si>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</si>
  <si>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</si>
  <si>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</si>
  <si>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</si>
  <si>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</si>
  <si>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</si>
  <si>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</si>
  <si>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</si>
  <si>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</si>
  <si>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</si>
  <si>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</si>
  <si>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</si>
  <si>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</si>
  <si>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</si>
  <si>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</si>
  <si>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</si>
  <si>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</si>
  <si>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</si>
  <si>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</si>
  <si>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</si>
  <si>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</si>
  <si>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</si>
  <si>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</si>
  <si>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</si>
  <si>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</si>
  <si>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</si>
  <si>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</si>
  <si>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</si>
  <si>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</si>
  <si>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</si>
  <si>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</si>
  <si>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</si>
  <si>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</si>
  <si>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</si>
  <si>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</si>
  <si>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</si>
  <si>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</si>
  <si>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</si>
  <si>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</si>
  <si>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</si>
  <si>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</si>
  <si>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</si>
  <si>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</si>
  <si>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</si>
  <si>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</si>
  <si>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</si>
  <si>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</si>
  <si>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</si>
  <si>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</si>
  <si>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</si>
  <si>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</si>
  <si>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</si>
  <si>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</si>
  <si>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</si>
  <si>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</si>
  <si>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</si>
  <si>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</si>
  <si>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</si>
  <si>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</si>
  <si>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</si>
  <si>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</si>
  <si>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</si>
  <si>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</si>
  <si>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</si>
  <si>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</si>
  <si>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</si>
  <si>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</si>
  <si>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</si>
  <si>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</si>
  <si>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</si>
  <si>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</si>
  <si>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</si>
  <si>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</si>
  <si>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</si>
  <si>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</si>
  <si>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</si>
  <si>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</si>
  <si>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</si>
  <si>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</si>
  <si>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</si>
  <si>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</si>
  <si>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</si>
  <si>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</si>
  <si>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</si>
  <si>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Оштукатуривание и покраска стен в жилых комнатах главного корпуса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</si>
  <si>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</si>
  <si>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</si>
  <si>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</si>
  <si>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</si>
  <si>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</si>
  <si>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</si>
  <si>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</si>
  <si>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</si>
  <si>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</si>
  <si>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</si>
  <si>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</si>
  <si>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</si>
  <si>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</si>
  <si>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</si>
  <si>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</si>
  <si>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</si>
  <si>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</si>
  <si>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</si>
  <si>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</si>
  <si>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</si>
  <si>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</si>
  <si>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</si>
  <si>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</si>
  <si>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</si>
  <si>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</si>
  <si>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</si>
  <si>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</si>
  <si>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</si>
  <si>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</si>
  <si>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</si>
  <si>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</si>
  <si>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</si>
  <si>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</si>
  <si>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</si>
  <si>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</si>
  <si>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</si>
  <si>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</si>
  <si>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холодильник однокамерный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</si>
  <si>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</si>
  <si>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</si>
  <si>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</si>
  <si>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</si>
  <si>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</si>
  <si>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</si>
  <si>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</si>
  <si>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туалетная кабинка для установки на территории</t>
  </si>
  <si>
    <t>газокосилка</t>
  </si>
  <si>
    <t>скамейка</t>
  </si>
  <si>
    <t>ноутбуки</t>
  </si>
  <si>
    <t>принтер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</si>
  <si>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</si>
  <si>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</si>
  <si>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</si>
  <si>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</si>
  <si>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</si>
  <si>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</si>
  <si>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</si>
  <si>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</si>
  <si>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</si>
  <si>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</si>
  <si>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</si>
  <si>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</si>
  <si>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</si>
  <si>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</si>
  <si>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</si>
  <si>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</si>
  <si>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</si>
  <si>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</si>
  <si>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</si>
  <si>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</si>
  <si>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</si>
  <si>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</si>
  <si>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</si>
  <si>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</si>
  <si>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</si>
  <si>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</si>
  <si>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</si>
  <si>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</si>
  <si>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</si>
  <si>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кружка с ручкой форфоровая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</si>
  <si>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</si>
  <si>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</si>
  <si>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</si>
  <si>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</si>
  <si>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</si>
  <si>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</si>
  <si>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</si>
  <si>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</si>
  <si>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Педагогические работники (лето 3 мес)</t>
  </si>
  <si>
    <t>Прочий персонал (иной персонал)(лето 3 мес)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</si>
  <si>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</si>
  <si>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</si>
  <si>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</si>
  <si>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Пиобретение оборудования для столовой</t>
  </si>
  <si>
    <t>директор</t>
  </si>
  <si>
    <t>Заместители</t>
  </si>
  <si>
    <t>документовед</t>
  </si>
  <si>
    <t>Рабочие</t>
  </si>
  <si>
    <t>Рабочие (3 месяца лето)</t>
  </si>
  <si>
    <t>1.2.</t>
  </si>
  <si>
    <t>1.2.2.</t>
  </si>
  <si>
    <t>1.1.1.</t>
  </si>
  <si>
    <t>1.1.2.</t>
  </si>
  <si>
    <t>1.1.3.</t>
  </si>
  <si>
    <t>1.2.3.</t>
  </si>
  <si>
    <t>=</t>
  </si>
  <si>
    <t>1.1.6</t>
  </si>
  <si>
    <t xml:space="preserve">отсутствие летней оздоровительной кампании 2023 года </t>
  </si>
  <si>
    <t>помещение площадью 38,9 по адресу г. Всеволожск, пр. Грибоедова д.1</t>
  </si>
  <si>
    <t>Утверждаю</t>
  </si>
  <si>
    <t>Директор</t>
  </si>
  <si>
    <t>(наименование должности уполномоченного лица)</t>
  </si>
  <si>
    <t>Муниципальной образовательной организации дополнительного образования "Центр дополнительного образования "Островки"</t>
  </si>
  <si>
    <t>(наименование органа - учреждения)</t>
  </si>
  <si>
    <t>____________         С.Ф. Корзанов</t>
  </si>
  <si>
    <t xml:space="preserve">      (подпись)</t>
  </si>
  <si>
    <t>(расшифровка подписи)</t>
  </si>
  <si>
    <t>"21" июня  2023 г.</t>
  </si>
  <si>
    <t>План финансово-хозяйственной деятельности на 2023 г.</t>
  </si>
  <si>
    <t>и плановый период 2024 и 2025 годов</t>
  </si>
  <si>
    <t>Коды</t>
  </si>
  <si>
    <t>Дата</t>
  </si>
  <si>
    <t>Орган, осуществляющий</t>
  </si>
  <si>
    <t>по Сводному реестру</t>
  </si>
  <si>
    <t>41390166</t>
  </si>
  <si>
    <t>функции и полномочия учредителя</t>
  </si>
  <si>
    <t>Комитет по образованию администрации МО "Всеволожский муниципальный район" Ленинградской области</t>
  </si>
  <si>
    <t>глава по БК</t>
  </si>
  <si>
    <t>015</t>
  </si>
  <si>
    <t>41391174</t>
  </si>
  <si>
    <t>ИНН</t>
  </si>
  <si>
    <t>4703093422</t>
  </si>
  <si>
    <t>Учреждение</t>
  </si>
  <si>
    <t>Муниципальная образовательная организация дополнительного образования "Центр дополнительного образования "Островки"</t>
  </si>
  <si>
    <t>КПП</t>
  </si>
  <si>
    <t>470301001</t>
  </si>
  <si>
    <t>Единица измерения: тыс. руб.</t>
  </si>
  <si>
    <t>по ОКЕИ</t>
  </si>
  <si>
    <t>383</t>
  </si>
  <si>
    <t>Раздел 1. Поступления и выплаты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</si>
  <si>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</si>
  <si>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</si>
  <si>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</si>
  <si>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</si>
  <si>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</si>
  <si>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</si>
  <si>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</si>
  <si>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Аналитическая группа</t>
  </si>
  <si>
    <t>КФСР</t>
  </si>
  <si>
    <t>КЦСР</t>
  </si>
  <si>
    <t>Сумма</t>
  </si>
  <si>
    <t>на 2023 г</t>
  </si>
  <si>
    <t>на 2024 г</t>
  </si>
  <si>
    <t>на 2025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</si>
  <si>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</si>
  <si>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</si>
  <si>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</si>
  <si>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</si>
  <si>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9</t>
  </si>
  <si>
    <t>10</t>
  </si>
  <si>
    <t>11</t>
  </si>
  <si>
    <t>12</t>
  </si>
  <si>
    <t>13</t>
  </si>
  <si>
    <t>14</t>
  </si>
  <si>
    <t>15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</si>
  <si>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</si>
  <si>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</si>
  <si>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</si>
  <si>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</si>
  <si>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</si>
  <si>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</si>
  <si>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</si>
  <si>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</si>
  <si>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</si>
  <si>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</si>
  <si>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</si>
  <si>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</si>
  <si>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</si>
  <si>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</si>
  <si>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</si>
  <si>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 xml:space="preserve">        Доходы от операционной аренды</t>
  </si>
  <si>
    <t>1110</t>
  </si>
  <si>
    <t>0000000000000000000000000</t>
  </si>
  <si>
    <t>01500000000002062</t>
  </si>
  <si>
    <t>121</t>
  </si>
  <si>
    <t>01500000000002063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</si>
  <si>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</si>
  <si>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</si>
  <si>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</si>
  <si>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</si>
  <si>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</si>
  <si>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</si>
  <si>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</si>
  <si>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</si>
  <si>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</si>
  <si>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</si>
  <si>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</si>
  <si>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</si>
  <si>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</si>
  <si>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</si>
  <si>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</si>
  <si>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</si>
  <si>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</si>
  <si>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 xml:space="preserve">        Страховые возмещения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</si>
  <si>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</si>
  <si>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</si>
  <si>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</si>
  <si>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</si>
  <si>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</si>
  <si>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</si>
  <si>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</si>
  <si>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</si>
  <si>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162</t>
  </si>
  <si>
    <t>1430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</si>
  <si>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</si>
  <si>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</si>
  <si>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</si>
  <si>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</si>
  <si>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</si>
  <si>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</si>
  <si>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</si>
  <si>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</si>
  <si>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</si>
  <si>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</si>
  <si>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</si>
  <si>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</si>
  <si>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</si>
  <si>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</si>
  <si>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</si>
  <si>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</si>
  <si>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</si>
  <si>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</si>
  <si>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</si>
  <si>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</si>
  <si>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</si>
  <si>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</si>
  <si>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</si>
  <si>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</si>
  <si>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</si>
  <si>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</si>
  <si>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</si>
  <si>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</si>
  <si>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</si>
  <si>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</si>
  <si>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</si>
  <si>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</si>
  <si>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</si>
  <si>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</si>
  <si>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</si>
  <si>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</si>
  <si>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</si>
  <si>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</si>
  <si>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</si>
  <si>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</si>
  <si>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</si>
  <si>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</si>
  <si>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</si>
  <si>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</si>
  <si>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</si>
  <si>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</si>
  <si>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</si>
  <si>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</si>
  <si>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</si>
  <si>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</si>
  <si>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</si>
  <si>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</si>
  <si>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</si>
  <si>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</si>
  <si>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</si>
  <si>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</si>
  <si>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</si>
  <si>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</si>
  <si>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</si>
  <si>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</si>
  <si>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</si>
  <si>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</si>
  <si>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</si>
  <si>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</si>
  <si>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</si>
  <si>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262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</si>
  <si>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</si>
  <si>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</si>
  <si>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</si>
  <si>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</si>
  <si>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</si>
  <si>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</si>
  <si>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</si>
  <si>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</si>
  <si>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</si>
  <si>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</si>
  <si>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</si>
  <si>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</si>
  <si>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</si>
  <si>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</si>
  <si>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</si>
  <si>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</si>
  <si>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</si>
  <si>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</si>
  <si>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</si>
  <si>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</si>
  <si>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</si>
  <si>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</si>
  <si>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</si>
  <si>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</si>
  <si>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</si>
  <si>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</si>
  <si>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</si>
  <si>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</si>
  <si>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</si>
  <si>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</si>
  <si>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</si>
  <si>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</si>
  <si>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</si>
  <si>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</si>
  <si>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</si>
  <si>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</si>
  <si>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</si>
  <si>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</si>
  <si>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</si>
  <si>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</si>
  <si>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</si>
  <si>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</si>
  <si>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</si>
  <si>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</si>
  <si>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</si>
  <si>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</si>
  <si>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</si>
  <si>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</si>
  <si>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</si>
  <si>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</si>
  <si>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</si>
  <si>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</si>
  <si>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</si>
  <si>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</si>
  <si>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</si>
  <si>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</si>
  <si>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</si>
  <si>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</si>
  <si>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</si>
  <si>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</si>
  <si>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</si>
  <si>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</si>
  <si>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</si>
  <si>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</si>
  <si>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</si>
  <si>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</si>
  <si>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</si>
  <si>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</si>
  <si>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</si>
  <si>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</si>
  <si>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</si>
  <si>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</si>
  <si>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</si>
  <si>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</si>
  <si>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</si>
  <si>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</si>
  <si>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</si>
  <si>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</si>
  <si>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</si>
  <si>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</si>
  <si>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</si>
  <si>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</si>
  <si>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</si>
  <si>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</si>
  <si>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</si>
  <si>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</si>
  <si>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</si>
  <si>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</si>
  <si>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</si>
  <si>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</si>
  <si>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</si>
  <si>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</si>
  <si>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</si>
  <si>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/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</si>
  <si>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</si>
  <si>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</si>
  <si>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</si>
  <si>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</si>
  <si>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</si>
  <si>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</si>
  <si>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</si>
  <si>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том числе: в соответствии с Федеральным законом № 44-ФЗ</t>
  </si>
  <si>
    <t>26310</t>
  </si>
  <si>
    <t>1.3.1.1</t>
  </si>
  <si>
    <t xml:space="preserve">   из них: 9.1.</t>
  </si>
  <si>
    <t>26310.1</t>
  </si>
  <si>
    <t>2022</t>
  </si>
  <si>
    <t>1.3.1.2</t>
  </si>
  <si>
    <t xml:space="preserve">   из них: 9.2.</t>
  </si>
  <si>
    <t>26310.2</t>
  </si>
  <si>
    <t>1.3.2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</si>
  <si>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</si>
  <si>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</si>
  <si>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</si>
  <si>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</si>
  <si>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</si>
  <si>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</si>
  <si>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</si>
  <si>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</si>
  <si>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том числе: в соответствии с Федеральным законом № 44-ФЗ</t>
  </si>
  <si>
    <t>26411</t>
  </si>
  <si>
    <t>2023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</si>
  <si>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</si>
  <si>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</si>
  <si>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</si>
  <si>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</si>
  <si>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</si>
  <si>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</si>
  <si>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</si>
  <si>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</si>
  <si>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</si>
  <si>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 9.1.</t>
  </si>
  <si>
    <t>26421.1</t>
  </si>
  <si>
    <t>1.4.2.1.2</t>
  </si>
  <si>
    <t>711E250980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</si>
  <si>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</si>
  <si>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</si>
  <si>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</si>
  <si>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</si>
  <si>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</si>
  <si>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</si>
  <si>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</si>
  <si>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</si>
  <si>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</si>
  <si>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</si>
  <si>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</si>
  <si>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</si>
  <si>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</si>
  <si>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</si>
  <si>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</si>
  <si>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</si>
  <si>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</si>
  <si>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</si>
  <si>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</si>
  <si>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</si>
  <si>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</si>
  <si>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</si>
  <si>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</si>
  <si>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</si>
  <si>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 xml:space="preserve">    из них: 9.2.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</si>
  <si>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</si>
  <si>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</si>
  <si>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</si>
  <si>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</si>
  <si>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</si>
  <si>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</si>
  <si>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</si>
  <si>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</si>
  <si>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</si>
  <si>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</si>
  <si>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</si>
  <si>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</si>
  <si>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С.Ф. Корзанов</t>
  </si>
  <si>
    <t>(должность)</t>
  </si>
  <si>
    <t>(подпись)</t>
  </si>
  <si>
    <t>Исполнитель</t>
  </si>
  <si>
    <t>Главный бухгалтер</t>
  </si>
  <si>
    <t>О.М. Левада</t>
  </si>
  <si>
    <t>9213697645</t>
  </si>
  <si>
    <t>(фамилия, инициалы)</t>
  </si>
  <si>
    <t>(телефон)</t>
  </si>
  <si>
    <t>"</t>
  </si>
  <si>
    <t>июня</t>
  </si>
  <si>
    <t xml:space="preserve"> г.</t>
  </si>
  <si>
    <t>27.06.2023</t>
  </si>
  <si>
    <t>от "27" июня 2023 г.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</si>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</sst>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#,##0.0000000"/>
    <numFmt numFmtId="175" formatCode="?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0" fontId="23" fillId="0" borderId="0" xfId="4"/>
    <xf numFmtId="0" fontId="25" fillId="0" borderId="0" xfId="4" applyNumberFormat="1" applyFont="1" applyFill="1" applyBorder="1" applyAlignment="1">
      <alignment horizontal="left" vertical="top" wrapText="1"/>
    </xf>
    <xf numFmtId="0" fontId="25" fillId="0" borderId="0" xfId="4" applyNumberFormat="1" applyFont="1" applyFill="1" applyBorder="1" applyAlignment="1">
      <alignment vertical="top" wrapText="1"/>
    </xf>
    <xf numFmtId="0" fontId="26" fillId="0" borderId="0" xfId="4" applyNumberFormat="1" applyFont="1" applyFill="1" applyBorder="1"/>
    <xf numFmtId="0" fontId="27" fillId="0" borderId="0" xfId="4" applyNumberFormat="1" applyFont="1" applyFill="1" applyBorder="1" applyAlignment="1">
      <alignment horizontal="right"/>
    </xf>
    <xf numFmtId="49" fontId="27" fillId="0" borderId="1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left"/>
    </xf>
    <xf numFmtId="49" fontId="27" fillId="0" borderId="16" xfId="4" applyNumberFormat="1" applyFont="1" applyFill="1" applyBorder="1" applyAlignment="1">
      <alignment horizontal="center"/>
    </xf>
    <xf numFmtId="49" fontId="27" fillId="0" borderId="17" xfId="4" applyNumberFormat="1" applyFont="1" applyFill="1" applyBorder="1" applyAlignment="1">
      <alignment horizontal="center"/>
    </xf>
    <xf numFmtId="0" fontId="27" fillId="0" borderId="6" xfId="4" applyNumberFormat="1" applyFont="1" applyFill="1" applyBorder="1" applyAlignment="1">
      <alignment horizontal="center"/>
    </xf>
    <xf numFmtId="0" fontId="27" fillId="0" borderId="10" xfId="4" applyNumberFormat="1" applyFont="1" applyFill="1" applyBorder="1" applyAlignment="1">
      <alignment horizontal="center" vertical="top" wrapTex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6" xfId="4" applyNumberFormat="1" applyFont="1" applyFill="1" applyBorder="1" applyAlignment="1">
      <alignment horizontal="center" vertical="top"/>
    </xf>
    <xf numFmtId="49" fontId="27" fillId="0" borderId="13" xfId="4" applyNumberFormat="1" applyFont="1" applyFill="1" applyBorder="1" applyAlignment="1">
      <alignment horizontal="center" vertical="top"/>
    </xf>
    <xf numFmtId="0" fontId="27" fillId="0" borderId="3" xfId="4" applyNumberFormat="1" applyFont="1" applyFill="1" applyBorder="1" applyAlignment="1">
      <alignment horizontal="left" wrapText="1"/>
    </xf>
    <xf numFmtId="49" fontId="27" fillId="0" borderId="19" xfId="4" applyNumberFormat="1" applyFont="1" applyFill="1" applyBorder="1" applyAlignment="1">
      <alignment horizontal="center"/>
    </xf>
    <xf numFmtId="49" fontId="27" fillId="0" borderId="20" xfId="4" applyNumberFormat="1" applyFont="1" applyFill="1" applyBorder="1" applyAlignment="1">
      <alignment horizontal="center"/>
    </xf>
    <xf numFmtId="4" fontId="27" fillId="0" borderId="20" xfId="4" applyNumberFormat="1" applyFont="1" applyFill="1" applyBorder="1" applyAlignment="1">
      <alignment horizontal="right"/>
    </xf>
    <xf numFmtId="4" fontId="27" fillId="0" borderId="21" xfId="4" applyNumberFormat="1" applyFont="1" applyFill="1" applyBorder="1" applyAlignment="1">
      <alignment horizontal="right"/>
    </xf>
    <xf numFmtId="49" fontId="27" fillId="0" borderId="22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/>
    </xf>
    <xf numFmtId="4" fontId="27" fillId="0" borderId="1" xfId="4" applyNumberFormat="1" applyFont="1" applyFill="1" applyBorder="1" applyAlignment="1">
      <alignment horizontal="right"/>
    </xf>
    <xf numFmtId="4" fontId="27" fillId="0" borderId="23" xfId="4" applyNumberFormat="1" applyFont="1" applyFill="1" applyBorder="1" applyAlignment="1">
      <alignment horizontal="right"/>
    </xf>
    <xf numFmtId="0" fontId="28" fillId="0" borderId="3" xfId="4" applyNumberFormat="1" applyFont="1" applyFill="1" applyBorder="1" applyAlignment="1">
      <alignment horizontal="left" wrapText="1"/>
    </xf>
    <xf numFmtId="49" fontId="28" fillId="0" borderId="22" xfId="4" applyNumberFormat="1" applyFont="1" applyFill="1" applyBorder="1" applyAlignment="1">
      <alignment horizontal="center"/>
    </xf>
    <xf numFmtId="49" fontId="28" fillId="0" borderId="1" xfId="4" applyNumberFormat="1" applyFont="1" applyFill="1" applyBorder="1" applyAlignment="1">
      <alignment horizontal="center"/>
    </xf>
    <xf numFmtId="49" fontId="27" fillId="0" borderId="1" xfId="4" applyNumberFormat="1" applyFont="1" applyFill="1" applyBorder="1" applyAlignment="1">
      <alignment horizontal="center" wrapText="1"/>
    </xf>
    <xf numFmtId="0" fontId="27" fillId="0" borderId="3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2"/>
    </xf>
    <xf numFmtId="49" fontId="27" fillId="0" borderId="24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/>
    </xf>
    <xf numFmtId="49" fontId="27" fillId="0" borderId="6" xfId="4" applyNumberFormat="1" applyFont="1" applyFill="1" applyBorder="1" applyAlignment="1">
      <alignment horizontal="center" wrapText="1"/>
    </xf>
    <xf numFmtId="4" fontId="27" fillId="0" borderId="6" xfId="4" applyNumberFormat="1" applyFont="1" applyFill="1" applyBorder="1" applyAlignment="1">
      <alignment horizontal="right"/>
    </xf>
    <xf numFmtId="4" fontId="27" fillId="0" borderId="25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2"/>
    </xf>
    <xf numFmtId="49" fontId="27" fillId="0" borderId="26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/>
    </xf>
    <xf numFmtId="49" fontId="27" fillId="0" borderId="10" xfId="4" applyNumberFormat="1" applyFont="1" applyFill="1" applyBorder="1" applyAlignment="1">
      <alignment horizontal="center" wrapText="1"/>
    </xf>
    <xf numFmtId="4" fontId="27" fillId="0" borderId="10" xfId="4" applyNumberFormat="1" applyFont="1" applyFill="1" applyBorder="1" applyAlignment="1">
      <alignment horizontal="right"/>
    </xf>
    <xf numFmtId="4" fontId="27" fillId="0" borderId="27" xfId="4" applyNumberFormat="1" applyFont="1" applyFill="1" applyBorder="1" applyAlignment="1">
      <alignment horizontal="right"/>
    </xf>
    <xf numFmtId="0" fontId="27" fillId="0" borderId="5" xfId="4" applyNumberFormat="1" applyFont="1" applyFill="1" applyBorder="1" applyAlignment="1">
      <alignment horizontal="left" wrapText="1" indent="1"/>
    </xf>
    <xf numFmtId="0" fontId="27" fillId="0" borderId="2" xfId="4" applyNumberFormat="1" applyFont="1" applyFill="1" applyBorder="1" applyAlignment="1">
      <alignment horizontal="left" wrapText="1" indent="3"/>
    </xf>
    <xf numFmtId="0" fontId="27" fillId="0" borderId="5" xfId="4" applyNumberFormat="1" applyFont="1" applyFill="1" applyBorder="1" applyAlignment="1">
      <alignment horizontal="left" wrapText="1" indent="3"/>
    </xf>
    <xf numFmtId="0" fontId="27" fillId="0" borderId="3" xfId="4" applyNumberFormat="1" applyFont="1" applyFill="1" applyBorder="1" applyAlignment="1">
      <alignment horizontal="left" wrapText="1" indent="3"/>
    </xf>
    <xf numFmtId="49" fontId="27" fillId="0" borderId="3" xfId="4" applyNumberFormat="1" applyFont="1" applyFill="1" applyBorder="1" applyAlignment="1">
      <alignment horizontal="left" wrapText="1"/>
    </xf>
    <xf numFmtId="49" fontId="27" fillId="0" borderId="22" xfId="4" applyNumberFormat="1" applyFont="1" applyFill="1" applyBorder="1" applyAlignment="1">
      <alignment horizontal="center" wrapText="1"/>
    </xf>
    <xf numFmtId="4" fontId="27" fillId="0" borderId="1" xfId="4" applyNumberFormat="1" applyFont="1" applyFill="1" applyBorder="1" applyAlignment="1">
      <alignment horizontal="right" wrapText="1"/>
    </xf>
    <xf numFmtId="0" fontId="27" fillId="0" borderId="3" xfId="4" applyNumberFormat="1" applyFont="1" applyFill="1" applyBorder="1" applyAlignment="1">
      <alignment horizontal="left" wrapText="1" indent="2"/>
    </xf>
    <xf numFmtId="0" fontId="27" fillId="0" borderId="3" xfId="4" applyNumberFormat="1" applyFont="1" applyFill="1" applyBorder="1" applyAlignment="1">
      <alignment horizontal="left" wrapText="1" indent="4"/>
    </xf>
    <xf numFmtId="0" fontId="27" fillId="0" borderId="5" xfId="4" applyNumberFormat="1" applyFont="1" applyFill="1" applyBorder="1" applyAlignment="1">
      <alignment horizontal="left" wrapText="1" indent="4"/>
    </xf>
    <xf numFmtId="49" fontId="27" fillId="0" borderId="28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/>
    </xf>
    <xf numFmtId="49" fontId="27" fillId="0" borderId="29" xfId="4" applyNumberFormat="1" applyFont="1" applyFill="1" applyBorder="1" applyAlignment="1">
      <alignment horizontal="center" wrapText="1"/>
    </xf>
    <xf numFmtId="4" fontId="27" fillId="0" borderId="29" xfId="4" applyNumberFormat="1" applyFont="1" applyFill="1" applyBorder="1" applyAlignment="1">
      <alignment horizontal="right"/>
    </xf>
    <xf numFmtId="4" fontId="27" fillId="0" borderId="30" xfId="4" applyNumberFormat="1" applyFont="1" applyFill="1" applyBorder="1" applyAlignment="1">
      <alignment horizontal="right"/>
    </xf>
    <xf numFmtId="49" fontId="27" fillId="0" borderId="20" xfId="4" applyNumberFormat="1" applyFont="1" applyFill="1" applyBorder="1" applyAlignment="1">
      <alignment horizontal="center" wrapText="1"/>
    </xf>
    <xf numFmtId="49" fontId="27" fillId="0" borderId="31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/>
    </xf>
    <xf numFmtId="49" fontId="27" fillId="0" borderId="32" xfId="4" applyNumberFormat="1" applyFont="1" applyFill="1" applyBorder="1" applyAlignment="1">
      <alignment horizontal="center" wrapText="1"/>
    </xf>
    <xf numFmtId="4" fontId="27" fillId="0" borderId="32" xfId="4" applyNumberFormat="1" applyFont="1" applyFill="1" applyBorder="1" applyAlignment="1">
      <alignment horizontal="right"/>
    </xf>
    <xf numFmtId="49" fontId="27" fillId="0" borderId="10" xfId="4" applyNumberFormat="1" applyFont="1" applyFill="1" applyBorder="1" applyAlignment="1">
      <alignment horizontal="center" vertical="top" wrapText="1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2" xfId="4" applyNumberFormat="1" applyFont="1" applyFill="1" applyBorder="1" applyAlignment="1">
      <alignment horizontal="center" vertical="top"/>
    </xf>
    <xf numFmtId="0" fontId="25" fillId="0" borderId="0" xfId="4" applyNumberFormat="1" applyFont="1" applyFill="1" applyBorder="1" applyAlignment="1">
      <alignment horizontal="center" vertical="top"/>
    </xf>
    <xf numFmtId="0" fontId="27" fillId="0" borderId="2" xfId="4" applyNumberFormat="1" applyFont="1" applyFill="1" applyBorder="1" applyAlignment="1">
      <alignment horizontal="left"/>
    </xf>
    <xf numFmtId="0" fontId="27" fillId="0" borderId="6" xfId="4" applyNumberFormat="1" applyFont="1" applyFill="1" applyBorder="1" applyAlignment="1">
      <alignment horizontal="center" vertical="center" wrapText="1"/>
    </xf>
    <xf numFmtId="0" fontId="27" fillId="0" borderId="8" xfId="4" applyNumberFormat="1" applyFont="1" applyFill="1" applyBorder="1" applyAlignment="1">
      <alignment horizontal="center" vertical="center" wrapText="1"/>
    </xf>
    <xf numFmtId="0" fontId="27" fillId="0" borderId="10" xfId="4" applyNumberFormat="1" applyFont="1" applyFill="1" applyBorder="1" applyAlignment="1">
      <alignment horizontal="center" vertical="center" wrapText="1"/>
    </xf>
    <xf numFmtId="0" fontId="27" fillId="0" borderId="1" xfId="4" applyNumberFormat="1" applyFont="1" applyFill="1" applyBorder="1" applyAlignment="1">
      <alignment horizontal="center" vertical="center"/>
    </xf>
    <xf numFmtId="0" fontId="27" fillId="0" borderId="3" xfId="4" applyNumberFormat="1" applyFont="1" applyFill="1" applyBorder="1" applyAlignment="1">
      <alignment horizontal="center" vertical="center"/>
    </xf>
    <xf numFmtId="0" fontId="27" fillId="0" borderId="4" xfId="4" applyNumberFormat="1" applyFont="1" applyFill="1" applyBorder="1" applyAlignment="1">
      <alignment horizontal="center" vertical="center"/>
    </xf>
    <xf numFmtId="0" fontId="27" fillId="0" borderId="13" xfId="4" applyNumberFormat="1" applyFont="1" applyFill="1" applyBorder="1" applyAlignment="1">
      <alignment horizontal="center" vertical="center" wrapText="1"/>
    </xf>
    <xf numFmtId="0" fontId="27" fillId="0" borderId="18" xfId="4" applyNumberFormat="1" applyFont="1" applyFill="1" applyBorder="1" applyAlignment="1">
      <alignment horizontal="center" vertical="center" wrapText="1"/>
    </xf>
    <xf numFmtId="49" fontId="27" fillId="0" borderId="5" xfId="4" applyNumberFormat="1" applyFont="1" applyFill="1" applyBorder="1" applyAlignment="1">
      <alignment horizontal="left" wrapText="1"/>
    </xf>
    <xf numFmtId="0" fontId="28" fillId="0" borderId="0" xfId="4" applyNumberFormat="1" applyFont="1" applyFill="1" applyBorder="1" applyAlignment="1">
      <alignment horizontal="center"/>
    </xf>
    <xf numFmtId="0" fontId="27" fillId="0" borderId="2" xfId="4" applyNumberFormat="1" applyFont="1" applyFill="1" applyBorder="1" applyAlignment="1">
      <alignment horizontal="center" vertical="center"/>
    </xf>
    <xf numFmtId="0" fontId="27" fillId="0" borderId="0" xfId="4" applyNumberFormat="1" applyFont="1" applyFill="1" applyBorder="1" applyAlignment="1">
      <alignment horizontal="center" vertical="center"/>
    </xf>
    <xf numFmtId="0" fontId="27" fillId="0" borderId="5" xfId="4" applyNumberFormat="1" applyFont="1" applyFill="1" applyBorder="1" applyAlignment="1">
      <alignment horizontal="center" vertical="center"/>
    </xf>
    <xf numFmtId="49" fontId="24" fillId="0" borderId="0" xfId="4" applyNumberFormat="1" applyFont="1" applyFill="1" applyBorder="1" applyAlignment="1">
      <alignment horizontal="left"/>
    </xf>
    <xf numFmtId="0" fontId="26" fillId="0" borderId="0" xfId="4" applyNumberFormat="1" applyFont="1" applyFill="1" applyBorder="1" applyAlignment="1">
      <alignment horizontal="center"/>
    </xf>
    <xf numFmtId="0" fontId="27" fillId="0" borderId="13" xfId="4" applyNumberFormat="1" applyFont="1" applyFill="1" applyBorder="1" applyAlignment="1">
      <alignment horizontal="center" vertical="center"/>
    </xf>
    <xf numFmtId="0" fontId="27" fillId="0" borderId="14" xfId="4" applyNumberFormat="1" applyFont="1" applyFill="1" applyBorder="1" applyAlignment="1">
      <alignment horizontal="center" vertical="center"/>
    </xf>
    <xf numFmtId="49" fontId="27" fillId="0" borderId="0" xfId="4" applyNumberFormat="1" applyFont="1" applyFill="1" applyBorder="1" applyAlignment="1">
      <alignment horizontal="center" wrapText="1"/>
    </xf>
    <xf numFmtId="0" fontId="24" fillId="0" borderId="0" xfId="4" applyNumberFormat="1" applyFont="1" applyFill="1" applyBorder="1" applyAlignment="1">
      <alignment horizontal="center" wrapText="1"/>
    </xf>
    <xf numFmtId="0" fontId="24" fillId="0" borderId="5" xfId="4" applyNumberFormat="1" applyFont="1" applyFill="1" applyBorder="1" applyAlignment="1">
      <alignment horizontal="center" wrapText="1"/>
    </xf>
    <xf numFmtId="0" fontId="25" fillId="0" borderId="2" xfId="4" applyNumberFormat="1" applyFont="1" applyFill="1" applyBorder="1" applyAlignment="1">
      <alignment horizontal="center" vertical="top" wrapText="1"/>
    </xf>
    <xf numFmtId="49" fontId="24" fillId="0" borderId="5" xfId="4" applyNumberFormat="1" applyFont="1" applyFill="1" applyBorder="1" applyAlignment="1">
      <alignment horizontal="center" wrapText="1"/>
    </xf>
    <xf numFmtId="0" fontId="24" fillId="0" borderId="0" xfId="4" applyNumberFormat="1" applyFont="1" applyFill="1" applyBorder="1" applyAlignment="1">
      <alignment horizontal="left" wrapText="1"/>
    </xf>
    <xf numFmtId="0" fontId="25" fillId="0" borderId="2" xfId="4" applyNumberFormat="1" applyFont="1" applyFill="1" applyBorder="1" applyAlignment="1">
      <alignment horizontal="center" vertical="top"/>
    </xf>
    <xf numFmtId="0" fontId="27" fillId="0" borderId="0" xfId="4" applyNumberFormat="1" applyFont="1" applyFill="1" applyBorder="1" applyAlignment="1">
      <alignment horizontal="right"/>
    </xf>
    <xf numFmtId="49" fontId="27" fillId="0" borderId="5" xfId="4" applyNumberFormat="1" applyFont="1" applyFill="1" applyBorder="1" applyAlignment="1">
      <alignment horizontal="center"/>
    </xf>
    <xf numFmtId="0" fontId="27" fillId="0" borderId="0" xfId="4" applyNumberFormat="1" applyFont="1" applyFill="1" applyBorder="1" applyAlignment="1">
      <alignment horizontal="left"/>
    </xf>
    <xf numFmtId="0" fontId="27" fillId="0" borderId="5" xfId="4" applyNumberFormat="1" applyFont="1" applyFill="1" applyBorder="1" applyAlignment="1">
      <alignment horizontal="right"/>
    </xf>
    <xf numFmtId="0" fontId="29" fillId="0" borderId="5" xfId="4" applyNumberFormat="1" applyFont="1" applyFill="1" applyBorder="1"/>
    <xf numFmtId="0" fontId="27" fillId="0" borderId="5" xfId="4" applyNumberFormat="1" applyFont="1" applyFill="1" applyBorder="1" applyAlignment="1">
      <alignment horizontal="center"/>
    </xf>
    <xf numFmtId="49" fontId="27" fillId="0" borderId="3" xfId="4" applyNumberFormat="1" applyFont="1" applyFill="1" applyBorder="1" applyAlignment="1">
      <alignment horizontal="center"/>
    </xf>
    <xf numFmtId="49" fontId="27" fillId="0" borderId="4" xfId="4" applyNumberFormat="1" applyFont="1" applyFill="1" applyBorder="1" applyAlignment="1">
      <alignment horizontal="center"/>
    </xf>
    <xf numFmtId="0" fontId="27" fillId="0" borderId="1" xfId="4" applyNumberFormat="1" applyFont="1" applyFill="1" applyBorder="1" applyAlignment="1">
      <alignment horizontal="left" wrapText="1" indent="1"/>
    </xf>
    <xf numFmtId="0" fontId="27" fillId="0" borderId="3" xfId="4" applyNumberFormat="1" applyFont="1" applyFill="1" applyBorder="1" applyAlignment="1">
      <alignment horizontal="left" indent="1"/>
    </xf>
    <xf numFmtId="49" fontId="27" fillId="0" borderId="22" xfId="4" applyNumberFormat="1" applyFont="1" applyFill="1" applyBorder="1" applyAlignment="1">
      <alignment horizontal="center"/>
    </xf>
    <xf numFmtId="49" fontId="28" fillId="0" borderId="3" xfId="4" applyNumberFormat="1" applyFont="1" applyFill="1" applyBorder="1" applyAlignment="1">
      <alignment horizontal="center"/>
    </xf>
    <xf numFmtId="49" fontId="28" fillId="0" borderId="4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left"/>
    </xf>
    <xf numFmtId="0" fontId="28" fillId="0" borderId="3" xfId="4" applyNumberFormat="1" applyFont="1" applyFill="1" applyBorder="1" applyAlignment="1">
      <alignment horizontal="left"/>
    </xf>
    <xf numFmtId="49" fontId="28" fillId="0" borderId="19" xfId="4" applyNumberFormat="1" applyFont="1" applyFill="1" applyBorder="1" applyAlignment="1">
      <alignment horizontal="center"/>
    </xf>
    <xf numFmtId="49" fontId="28" fillId="0" borderId="35" xfId="4" applyNumberFormat="1" applyFont="1" applyFill="1" applyBorder="1" applyAlignment="1">
      <alignment horizontal="center"/>
    </xf>
    <xf numFmtId="49" fontId="28" fillId="0" borderId="36" xfId="4" applyNumberFormat="1" applyFont="1" applyFill="1" applyBorder="1" applyAlignment="1">
      <alignment horizontal="center"/>
    </xf>
    <xf numFmtId="175" fontId="27" fillId="0" borderId="1" xfId="4" applyNumberFormat="1" applyFont="1" applyFill="1" applyBorder="1" applyAlignment="1">
      <alignment horizontal="left" wrapText="1" indent="1"/>
    </xf>
    <xf numFmtId="49" fontId="27" fillId="0" borderId="3" xfId="4" applyNumberFormat="1" applyFont="1" applyFill="1" applyBorder="1" applyAlignment="1">
      <alignment horizontal="center" vertical="top"/>
    </xf>
    <xf numFmtId="49" fontId="27" fillId="0" borderId="4" xfId="4" applyNumberFormat="1" applyFont="1" applyFill="1" applyBorder="1" applyAlignment="1">
      <alignment horizontal="center" vertical="top"/>
    </xf>
    <xf numFmtId="49" fontId="27" fillId="0" borderId="29" xfId="4" applyNumberFormat="1" applyFont="1" applyFill="1" applyBorder="1" applyAlignment="1">
      <alignment horizontal="center" vertical="top"/>
    </xf>
    <xf numFmtId="49" fontId="27" fillId="0" borderId="33" xfId="4" applyNumberFormat="1" applyFont="1" applyFill="1" applyBorder="1" applyAlignment="1">
      <alignment horizontal="center" vertical="top"/>
    </xf>
    <xf numFmtId="49" fontId="27" fillId="0" borderId="34" xfId="4" applyNumberFormat="1" applyFont="1" applyFill="1" applyBorder="1" applyAlignment="1">
      <alignment horizontal="center" vertical="top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 wrapText="1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9" xfId="4" applyNumberFormat="1" applyFont="1" applyFill="1" applyBorder="1" applyAlignment="1">
      <alignment horizontal="center" vertical="center" wrapText="1"/>
    </xf>
    <xf numFmtId="0" fontId="27" fillId="0" borderId="5" xfId="4" applyNumberFormat="1" applyFont="1" applyFill="1" applyBorder="1" applyAlignment="1">
      <alignment horizontal="center" vertical="center" wrapText="1"/>
    </xf>
    <xf numFmtId="0" fontId="27" fillId="0" borderId="11" xfId="4" applyNumberFormat="1" applyFont="1" applyFill="1" applyBorder="1" applyAlignment="1">
      <alignment horizontal="center" vertical="center" wrapText="1"/>
    </xf>
    <xf numFmtId="0" fontId="27" fillId="0" borderId="7" xfId="4" applyNumberFormat="1" applyFont="1" applyFill="1" applyBorder="1" applyAlignment="1">
      <alignment horizontal="center" vertical="center"/>
    </xf>
    <xf numFmtId="0" fontId="27" fillId="0" borderId="9" xfId="4" applyNumberFormat="1" applyFont="1" applyFill="1" applyBorder="1" applyAlignment="1">
      <alignment horizontal="center" vertical="center"/>
    </xf>
    <xf numFmtId="0" fontId="27" fillId="0" borderId="11" xfId="4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0" borderId="0" xfId="0" applyFont="1" applyFill="1" applyAlignment="1">
      <alignment horizontal="center"/>
    </xf>
    <xf numFmtId="0" fontId="5" fillId="0" borderId="0" xfId="0" applyFont="1" applyBorder="1" applyAlignment="1">
      <alignment horizontal="left" wrapText="1"/>
    </xf>
    <xf numFmtId="166" fontId="5" fillId="0" borderId="1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74" fontId="4" fillId="0" borderId="1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17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4" xr:uid="{00000000-0005-0000-0000-000001000000}"/>
    <cellStyle name="Обычный 3 2" xfId="1" xr:uid="{00000000-0005-0000-0000-000002000000}"/>
    <cellStyle name="Обычный 4_стр.2 (2)" xfId="2" xr:uid="{00000000-0005-0000-0000-000003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CBEE-37CA-4381-8FCC-8DCAE277F294}">
  <sheetPr>
    <pageSetUpPr fitToPage="1"/>
  </sheetPr>
  <dimension ref="A1:O111"/>
  <sheetViews>
    <sheetView topLeftCell="A106" workbookViewId="0">
      <selection activeCell="C17" sqref="C17"/>
    </sheetView>
  </sheetViews>
  <sheetFormatPr defaultRowHeight="10.15" customHeight="1" x14ac:dyDescent="0.25"/>
  <cols>
    <col min="1" max="1" width="60.7109375" style="56" customWidth="1"/>
    <col min="2" max="2" width="8.7109375" style="56" customWidth="1"/>
    <col min="3" max="3" width="11.7109375" style="56" customWidth="1"/>
    <col min="4" max="11" width="10.7109375" style="56" customWidth="1"/>
    <col min="12" max="15" width="12.7109375" style="56" customWidth="1"/>
    <col min="16" max="20" width="0.85546875" style="56" customWidth="1"/>
    <col min="21" max="16384" width="9.140625" style="56"/>
  </cols>
  <sheetData>
    <row r="1" spans="1:15" ht="15" x14ac:dyDescent="0.25"/>
    <row r="2" spans="1:15" ht="15" x14ac:dyDescent="0.25">
      <c r="N2" s="139" t="s">
        <v>404</v>
      </c>
      <c r="O2" s="139"/>
    </row>
    <row r="3" spans="1:15" ht="15" x14ac:dyDescent="0.25">
      <c r="N3" s="140" t="s">
        <v>405</v>
      </c>
      <c r="O3" s="140"/>
    </row>
    <row r="4" spans="1:15" ht="17.100000000000001" customHeight="1" x14ac:dyDescent="0.25">
      <c r="N4" s="141" t="s">
        <v>406</v>
      </c>
      <c r="O4" s="141"/>
    </row>
    <row r="5" spans="1:15" ht="15" customHeight="1" x14ac:dyDescent="0.25">
      <c r="N5" s="142" t="s">
        <v>407</v>
      </c>
      <c r="O5" s="142"/>
    </row>
    <row r="6" spans="1:15" ht="17.100000000000001" customHeight="1" x14ac:dyDescent="0.25">
      <c r="N6" s="141" t="s">
        <v>408</v>
      </c>
      <c r="O6" s="141"/>
    </row>
    <row r="7" spans="1:15" ht="19.899999999999999" customHeight="1" x14ac:dyDescent="0.25">
      <c r="N7" s="143" t="s">
        <v>409</v>
      </c>
      <c r="O7" s="143"/>
    </row>
    <row r="8" spans="1:15" ht="15" x14ac:dyDescent="0.25">
      <c r="N8" s="57" t="s">
        <v>410</v>
      </c>
      <c r="O8" s="58" t="s">
        <v>411</v>
      </c>
    </row>
    <row r="9" spans="1:15" ht="15" x14ac:dyDescent="0.25">
      <c r="N9" s="134" t="s">
        <v>412</v>
      </c>
      <c r="O9" s="134"/>
    </row>
    <row r="10" spans="1:15" ht="15" x14ac:dyDescent="0.25"/>
    <row r="11" spans="1:15" ht="12.75" customHeight="1" x14ac:dyDescent="0.25">
      <c r="A11" s="135" t="s">
        <v>413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59"/>
    </row>
    <row r="12" spans="1:15" ht="12.75" customHeight="1" x14ac:dyDescent="0.25">
      <c r="A12" s="135" t="s">
        <v>414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6" t="s">
        <v>415</v>
      </c>
    </row>
    <row r="13" spans="1:15" ht="15.75" thickBot="1" x14ac:dyDescent="0.3">
      <c r="O13" s="137"/>
    </row>
    <row r="14" spans="1:15" ht="11.45" customHeight="1" x14ac:dyDescent="0.25">
      <c r="B14" s="138" t="s">
        <v>760</v>
      </c>
      <c r="C14" s="138"/>
      <c r="D14" s="138"/>
      <c r="N14" s="60" t="s">
        <v>416</v>
      </c>
      <c r="O14" s="61" t="s">
        <v>759</v>
      </c>
    </row>
    <row r="15" spans="1:15" ht="15" x14ac:dyDescent="0.25">
      <c r="A15" s="62" t="s">
        <v>417</v>
      </c>
      <c r="N15" s="60" t="s">
        <v>418</v>
      </c>
      <c r="O15" s="63" t="s">
        <v>419</v>
      </c>
    </row>
    <row r="16" spans="1:15" ht="11.45" customHeight="1" x14ac:dyDescent="0.25">
      <c r="A16" s="62" t="s">
        <v>420</v>
      </c>
      <c r="B16" s="129" t="s">
        <v>421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N16" s="60" t="s">
        <v>422</v>
      </c>
      <c r="O16" s="63" t="s">
        <v>423</v>
      </c>
    </row>
    <row r="17" spans="1:15" ht="15" x14ac:dyDescent="0.25">
      <c r="N17" s="60" t="s">
        <v>418</v>
      </c>
      <c r="O17" s="63" t="s">
        <v>424</v>
      </c>
    </row>
    <row r="18" spans="1:15" ht="15" x14ac:dyDescent="0.25">
      <c r="N18" s="60" t="s">
        <v>425</v>
      </c>
      <c r="O18" s="63" t="s">
        <v>426</v>
      </c>
    </row>
    <row r="19" spans="1:15" ht="11.45" customHeight="1" x14ac:dyDescent="0.25">
      <c r="A19" s="62" t="s">
        <v>427</v>
      </c>
      <c r="B19" s="129" t="s">
        <v>428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N19" s="60" t="s">
        <v>429</v>
      </c>
      <c r="O19" s="63" t="s">
        <v>430</v>
      </c>
    </row>
    <row r="20" spans="1:15" ht="15.75" thickBot="1" x14ac:dyDescent="0.3">
      <c r="A20" s="62" t="s">
        <v>431</v>
      </c>
      <c r="N20" s="60" t="s">
        <v>432</v>
      </c>
      <c r="O20" s="64" t="s">
        <v>433</v>
      </c>
    </row>
    <row r="21" spans="1:15" ht="15" x14ac:dyDescent="0.25"/>
    <row r="22" spans="1:15" ht="15" x14ac:dyDescent="0.25">
      <c r="A22" s="130" t="s">
        <v>434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</row>
    <row r="23" spans="1:15" ht="15" x14ac:dyDescent="0.25"/>
    <row r="24" spans="1:15" ht="13.15" customHeight="1" x14ac:dyDescent="0.25">
      <c r="A24" s="131" t="s">
        <v>45</v>
      </c>
      <c r="B24" s="121" t="s">
        <v>435</v>
      </c>
      <c r="C24" s="121" t="s">
        <v>436</v>
      </c>
      <c r="D24" s="121" t="s">
        <v>437</v>
      </c>
      <c r="E24" s="121" t="s">
        <v>438</v>
      </c>
      <c r="F24" s="121" t="s">
        <v>439</v>
      </c>
      <c r="G24" s="121" t="s">
        <v>440</v>
      </c>
      <c r="H24" s="121" t="s">
        <v>441</v>
      </c>
      <c r="I24" s="121" t="s">
        <v>442</v>
      </c>
      <c r="J24" s="121" t="s">
        <v>443</v>
      </c>
      <c r="K24" s="121" t="s">
        <v>444</v>
      </c>
      <c r="L24" s="124" t="s">
        <v>445</v>
      </c>
      <c r="M24" s="125"/>
      <c r="N24" s="125"/>
      <c r="O24" s="126"/>
    </row>
    <row r="25" spans="1:15" ht="21.95" customHeight="1" x14ac:dyDescent="0.25">
      <c r="A25" s="132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65" t="s">
        <v>446</v>
      </c>
      <c r="M25" s="65" t="s">
        <v>447</v>
      </c>
      <c r="N25" s="65" t="s">
        <v>448</v>
      </c>
      <c r="O25" s="127" t="s">
        <v>449</v>
      </c>
    </row>
    <row r="26" spans="1:15" ht="34.15" customHeight="1" x14ac:dyDescent="0.25">
      <c r="A26" s="13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66" t="s">
        <v>450</v>
      </c>
      <c r="M26" s="66" t="s">
        <v>451</v>
      </c>
      <c r="N26" s="66" t="s">
        <v>452</v>
      </c>
      <c r="O26" s="128"/>
    </row>
    <row r="27" spans="1:15" ht="15.75" thickBot="1" x14ac:dyDescent="0.3">
      <c r="A27" s="67" t="s">
        <v>6</v>
      </c>
      <c r="B27" s="68" t="s">
        <v>7</v>
      </c>
      <c r="C27" s="68" t="s">
        <v>8</v>
      </c>
      <c r="D27" s="68" t="s">
        <v>9</v>
      </c>
      <c r="E27" s="68" t="s">
        <v>10</v>
      </c>
      <c r="F27" s="68" t="s">
        <v>13</v>
      </c>
      <c r="G27" s="68" t="s">
        <v>99</v>
      </c>
      <c r="H27" s="68" t="s">
        <v>100</v>
      </c>
      <c r="I27" s="68" t="s">
        <v>453</v>
      </c>
      <c r="J27" s="68" t="s">
        <v>454</v>
      </c>
      <c r="K27" s="68" t="s">
        <v>455</v>
      </c>
      <c r="L27" s="68" t="s">
        <v>456</v>
      </c>
      <c r="M27" s="68" t="s">
        <v>457</v>
      </c>
      <c r="N27" s="68" t="s">
        <v>458</v>
      </c>
      <c r="O27" s="69" t="s">
        <v>459</v>
      </c>
    </row>
    <row r="28" spans="1:15" ht="15" x14ac:dyDescent="0.25">
      <c r="A28" s="70" t="s">
        <v>460</v>
      </c>
      <c r="B28" s="71" t="s">
        <v>461</v>
      </c>
      <c r="C28" s="72" t="s">
        <v>462</v>
      </c>
      <c r="D28" s="72" t="s">
        <v>462</v>
      </c>
      <c r="E28" s="72" t="s">
        <v>462</v>
      </c>
      <c r="F28" s="72" t="s">
        <v>462</v>
      </c>
      <c r="G28" s="72" t="s">
        <v>462</v>
      </c>
      <c r="H28" s="72" t="s">
        <v>462</v>
      </c>
      <c r="I28" s="72" t="s">
        <v>462</v>
      </c>
      <c r="J28" s="72" t="s">
        <v>462</v>
      </c>
      <c r="K28" s="72" t="s">
        <v>462</v>
      </c>
      <c r="L28" s="73">
        <v>4388.55</v>
      </c>
      <c r="M28" s="73">
        <v>0</v>
      </c>
      <c r="N28" s="73">
        <v>0</v>
      </c>
      <c r="O28" s="74"/>
    </row>
    <row r="29" spans="1:15" ht="15" x14ac:dyDescent="0.25">
      <c r="A29" s="70" t="s">
        <v>463</v>
      </c>
      <c r="B29" s="75" t="s">
        <v>464</v>
      </c>
      <c r="C29" s="76" t="s">
        <v>462</v>
      </c>
      <c r="D29" s="76" t="s">
        <v>462</v>
      </c>
      <c r="E29" s="76" t="s">
        <v>462</v>
      </c>
      <c r="F29" s="76" t="s">
        <v>462</v>
      </c>
      <c r="G29" s="76" t="s">
        <v>462</v>
      </c>
      <c r="H29" s="76" t="s">
        <v>462</v>
      </c>
      <c r="I29" s="76" t="s">
        <v>462</v>
      </c>
      <c r="J29" s="76" t="s">
        <v>462</v>
      </c>
      <c r="K29" s="76" t="s">
        <v>462</v>
      </c>
      <c r="L29" s="77">
        <v>0</v>
      </c>
      <c r="M29" s="77">
        <v>0</v>
      </c>
      <c r="N29" s="77">
        <v>0</v>
      </c>
      <c r="O29" s="78"/>
    </row>
    <row r="30" spans="1:15" ht="23.25" x14ac:dyDescent="0.25">
      <c r="A30" s="79" t="s">
        <v>465</v>
      </c>
      <c r="B30" s="80" t="s">
        <v>466</v>
      </c>
      <c r="C30" s="81"/>
      <c r="D30" s="82" t="s">
        <v>467</v>
      </c>
      <c r="E30" s="82"/>
      <c r="F30" s="82" t="s">
        <v>468</v>
      </c>
      <c r="G30" s="82" t="s">
        <v>469</v>
      </c>
      <c r="H30" s="82" t="s">
        <v>470</v>
      </c>
      <c r="I30" s="82" t="s">
        <v>470</v>
      </c>
      <c r="J30" s="82" t="s">
        <v>471</v>
      </c>
      <c r="K30" s="82" t="s">
        <v>467</v>
      </c>
      <c r="L30" s="77">
        <v>25981.4</v>
      </c>
      <c r="M30" s="77">
        <v>28554.45</v>
      </c>
      <c r="N30" s="77">
        <v>29531.25</v>
      </c>
      <c r="O30" s="78">
        <v>0</v>
      </c>
    </row>
    <row r="31" spans="1:15" ht="23.25" x14ac:dyDescent="0.25">
      <c r="A31" s="83" t="s">
        <v>472</v>
      </c>
      <c r="B31" s="75" t="s">
        <v>473</v>
      </c>
      <c r="C31" s="76" t="s">
        <v>474</v>
      </c>
      <c r="D31" s="82" t="s">
        <v>467</v>
      </c>
      <c r="E31" s="82"/>
      <c r="F31" s="82" t="s">
        <v>468</v>
      </c>
      <c r="G31" s="82" t="s">
        <v>7</v>
      </c>
      <c r="H31" s="82" t="s">
        <v>470</v>
      </c>
      <c r="I31" s="82" t="s">
        <v>474</v>
      </c>
      <c r="J31" s="82" t="s">
        <v>471</v>
      </c>
      <c r="K31" s="82" t="s">
        <v>467</v>
      </c>
      <c r="L31" s="77">
        <v>0</v>
      </c>
      <c r="M31" s="77">
        <v>0</v>
      </c>
      <c r="N31" s="77">
        <v>0</v>
      </c>
      <c r="O31" s="78">
        <v>0</v>
      </c>
    </row>
    <row r="32" spans="1:15" ht="15" x14ac:dyDescent="0.25">
      <c r="A32" s="84" t="s">
        <v>0</v>
      </c>
      <c r="B32" s="85"/>
      <c r="C32" s="86"/>
      <c r="D32" s="87"/>
      <c r="E32" s="87"/>
      <c r="F32" s="87"/>
      <c r="G32" s="87"/>
      <c r="H32" s="87"/>
      <c r="I32" s="87"/>
      <c r="J32" s="87"/>
      <c r="K32" s="87"/>
      <c r="L32" s="88"/>
      <c r="M32" s="88"/>
      <c r="N32" s="88"/>
      <c r="O32" s="89"/>
    </row>
    <row r="33" spans="1:15" ht="34.5" x14ac:dyDescent="0.25">
      <c r="A33" s="90" t="s">
        <v>475</v>
      </c>
      <c r="B33" s="91" t="s">
        <v>476</v>
      </c>
      <c r="C33" s="92" t="s">
        <v>474</v>
      </c>
      <c r="D33" s="93" t="s">
        <v>467</v>
      </c>
      <c r="E33" s="93" t="s">
        <v>477</v>
      </c>
      <c r="F33" s="93" t="s">
        <v>478</v>
      </c>
      <c r="G33" s="93" t="s">
        <v>7</v>
      </c>
      <c r="H33" s="93" t="s">
        <v>479</v>
      </c>
      <c r="I33" s="93" t="s">
        <v>474</v>
      </c>
      <c r="J33" s="93" t="s">
        <v>471</v>
      </c>
      <c r="K33" s="93" t="s">
        <v>467</v>
      </c>
      <c r="L33" s="94">
        <v>0</v>
      </c>
      <c r="M33" s="94">
        <v>0</v>
      </c>
      <c r="N33" s="94">
        <v>0</v>
      </c>
      <c r="O33" s="95">
        <v>0</v>
      </c>
    </row>
    <row r="34" spans="1:15" ht="34.5" x14ac:dyDescent="0.25">
      <c r="A34" s="90" t="s">
        <v>475</v>
      </c>
      <c r="B34" s="91" t="s">
        <v>476</v>
      </c>
      <c r="C34" s="92" t="s">
        <v>474</v>
      </c>
      <c r="D34" s="93" t="s">
        <v>467</v>
      </c>
      <c r="E34" s="93" t="s">
        <v>477</v>
      </c>
      <c r="F34" s="93" t="s">
        <v>480</v>
      </c>
      <c r="G34" s="93" t="s">
        <v>7</v>
      </c>
      <c r="H34" s="93" t="s">
        <v>479</v>
      </c>
      <c r="I34" s="93" t="s">
        <v>474</v>
      </c>
      <c r="J34" s="93" t="s">
        <v>471</v>
      </c>
      <c r="K34" s="93" t="s">
        <v>467</v>
      </c>
      <c r="L34" s="94">
        <v>0</v>
      </c>
      <c r="M34" s="94">
        <v>0</v>
      </c>
      <c r="N34" s="94">
        <v>0</v>
      </c>
      <c r="O34" s="95">
        <v>0</v>
      </c>
    </row>
    <row r="35" spans="1:15" ht="34.5" x14ac:dyDescent="0.25">
      <c r="A35" s="90" t="s">
        <v>481</v>
      </c>
      <c r="B35" s="91" t="s">
        <v>476</v>
      </c>
      <c r="C35" s="92" t="s">
        <v>474</v>
      </c>
      <c r="D35" s="93" t="s">
        <v>467</v>
      </c>
      <c r="E35" s="93" t="s">
        <v>477</v>
      </c>
      <c r="F35" s="93" t="s">
        <v>480</v>
      </c>
      <c r="G35" s="93" t="s">
        <v>7</v>
      </c>
      <c r="H35" s="93" t="s">
        <v>482</v>
      </c>
      <c r="I35" s="93" t="s">
        <v>474</v>
      </c>
      <c r="J35" s="93" t="s">
        <v>471</v>
      </c>
      <c r="K35" s="93" t="s">
        <v>467</v>
      </c>
      <c r="L35" s="94">
        <v>0</v>
      </c>
      <c r="M35" s="94">
        <v>0</v>
      </c>
      <c r="N35" s="94">
        <v>0</v>
      </c>
      <c r="O35" s="95">
        <v>0</v>
      </c>
    </row>
    <row r="36" spans="1:15" ht="23.25" x14ac:dyDescent="0.25">
      <c r="A36" s="96" t="s">
        <v>483</v>
      </c>
      <c r="B36" s="91" t="s">
        <v>484</v>
      </c>
      <c r="C36" s="92" t="s">
        <v>485</v>
      </c>
      <c r="D36" s="93" t="s">
        <v>467</v>
      </c>
      <c r="E36" s="93"/>
      <c r="F36" s="93" t="s">
        <v>468</v>
      </c>
      <c r="G36" s="93" t="s">
        <v>469</v>
      </c>
      <c r="H36" s="93" t="s">
        <v>470</v>
      </c>
      <c r="I36" s="93" t="s">
        <v>485</v>
      </c>
      <c r="J36" s="93" t="s">
        <v>471</v>
      </c>
      <c r="K36" s="93" t="s">
        <v>467</v>
      </c>
      <c r="L36" s="94">
        <v>23481.4</v>
      </c>
      <c r="M36" s="94">
        <v>28554.45</v>
      </c>
      <c r="N36" s="94">
        <v>29531.25</v>
      </c>
      <c r="O36" s="95">
        <v>0</v>
      </c>
    </row>
    <row r="37" spans="1:15" ht="11.1" customHeight="1" x14ac:dyDescent="0.25">
      <c r="A37" s="97" t="s">
        <v>0</v>
      </c>
      <c r="B37" s="85"/>
      <c r="C37" s="86"/>
      <c r="D37" s="87"/>
      <c r="E37" s="87"/>
      <c r="F37" s="87"/>
      <c r="G37" s="87"/>
      <c r="H37" s="87"/>
      <c r="I37" s="87"/>
      <c r="J37" s="87"/>
      <c r="K37" s="87"/>
      <c r="L37" s="88"/>
      <c r="M37" s="88"/>
      <c r="N37" s="88"/>
      <c r="O37" s="89"/>
    </row>
    <row r="38" spans="1:15" ht="34.5" x14ac:dyDescent="0.25">
      <c r="A38" s="98" t="s">
        <v>275</v>
      </c>
      <c r="B38" s="91" t="s">
        <v>486</v>
      </c>
      <c r="C38" s="92" t="s">
        <v>485</v>
      </c>
      <c r="D38" s="93" t="s">
        <v>467</v>
      </c>
      <c r="E38" s="93"/>
      <c r="F38" s="93" t="s">
        <v>468</v>
      </c>
      <c r="G38" s="93" t="s">
        <v>9</v>
      </c>
      <c r="H38" s="93" t="s">
        <v>487</v>
      </c>
      <c r="I38" s="93" t="s">
        <v>485</v>
      </c>
      <c r="J38" s="93" t="s">
        <v>471</v>
      </c>
      <c r="K38" s="93" t="s">
        <v>467</v>
      </c>
      <c r="L38" s="94">
        <v>23481.4</v>
      </c>
      <c r="M38" s="94">
        <v>24420.7</v>
      </c>
      <c r="N38" s="94">
        <v>25397.5</v>
      </c>
      <c r="O38" s="95">
        <v>0</v>
      </c>
    </row>
    <row r="39" spans="1:15" ht="34.5" x14ac:dyDescent="0.25">
      <c r="A39" s="99" t="s">
        <v>488</v>
      </c>
      <c r="B39" s="75" t="s">
        <v>489</v>
      </c>
      <c r="C39" s="76" t="s">
        <v>485</v>
      </c>
      <c r="D39" s="82"/>
      <c r="E39" s="82"/>
      <c r="F39" s="82"/>
      <c r="G39" s="82"/>
      <c r="H39" s="82"/>
      <c r="I39" s="82"/>
      <c r="J39" s="82"/>
      <c r="K39" s="82"/>
      <c r="L39" s="77">
        <v>0</v>
      </c>
      <c r="M39" s="77">
        <v>0</v>
      </c>
      <c r="N39" s="77">
        <v>0</v>
      </c>
      <c r="O39" s="78">
        <v>0</v>
      </c>
    </row>
    <row r="40" spans="1:15" ht="23.25" x14ac:dyDescent="0.25">
      <c r="A40" s="99" t="s">
        <v>490</v>
      </c>
      <c r="B40" s="75" t="s">
        <v>491</v>
      </c>
      <c r="C40" s="76" t="s">
        <v>485</v>
      </c>
      <c r="D40" s="82" t="s">
        <v>467</v>
      </c>
      <c r="E40" s="82"/>
      <c r="F40" s="82" t="s">
        <v>468</v>
      </c>
      <c r="G40" s="82" t="s">
        <v>469</v>
      </c>
      <c r="H40" s="82" t="s">
        <v>470</v>
      </c>
      <c r="I40" s="82" t="s">
        <v>485</v>
      </c>
      <c r="J40" s="82" t="s">
        <v>471</v>
      </c>
      <c r="K40" s="82" t="s">
        <v>467</v>
      </c>
      <c r="L40" s="77">
        <v>0</v>
      </c>
      <c r="M40" s="77">
        <v>4133.75</v>
      </c>
      <c r="N40" s="77">
        <v>4133.75</v>
      </c>
      <c r="O40" s="78">
        <v>0</v>
      </c>
    </row>
    <row r="41" spans="1:15" ht="11.1" customHeight="1" x14ac:dyDescent="0.25">
      <c r="A41" s="99"/>
      <c r="B41" s="75"/>
      <c r="C41" s="76"/>
      <c r="D41" s="82"/>
      <c r="E41" s="82"/>
      <c r="F41" s="82"/>
      <c r="G41" s="82"/>
      <c r="H41" s="82"/>
      <c r="I41" s="82"/>
      <c r="J41" s="82"/>
      <c r="K41" s="82"/>
      <c r="L41" s="77"/>
      <c r="M41" s="77"/>
      <c r="N41" s="77"/>
      <c r="O41" s="78"/>
    </row>
    <row r="42" spans="1:15" ht="23.25" x14ac:dyDescent="0.25">
      <c r="A42" s="96" t="s">
        <v>492</v>
      </c>
      <c r="B42" s="75" t="s">
        <v>493</v>
      </c>
      <c r="C42" s="76" t="s">
        <v>494</v>
      </c>
      <c r="D42" s="82" t="s">
        <v>467</v>
      </c>
      <c r="E42" s="82"/>
      <c r="F42" s="82" t="s">
        <v>468</v>
      </c>
      <c r="G42" s="82" t="s">
        <v>7</v>
      </c>
      <c r="H42" s="82" t="s">
        <v>470</v>
      </c>
      <c r="I42" s="82" t="s">
        <v>494</v>
      </c>
      <c r="J42" s="82" t="s">
        <v>471</v>
      </c>
      <c r="K42" s="82" t="s">
        <v>467</v>
      </c>
      <c r="L42" s="77">
        <v>0</v>
      </c>
      <c r="M42" s="77">
        <v>0</v>
      </c>
      <c r="N42" s="77">
        <v>0</v>
      </c>
      <c r="O42" s="78">
        <v>0</v>
      </c>
    </row>
    <row r="43" spans="1:15" ht="11.1" customHeight="1" x14ac:dyDescent="0.25">
      <c r="A43" s="84" t="s">
        <v>0</v>
      </c>
      <c r="B43" s="85"/>
      <c r="C43" s="86"/>
      <c r="D43" s="87"/>
      <c r="E43" s="87"/>
      <c r="F43" s="87"/>
      <c r="G43" s="87"/>
      <c r="H43" s="87"/>
      <c r="I43" s="87"/>
      <c r="J43" s="87"/>
      <c r="K43" s="87"/>
      <c r="L43" s="88"/>
      <c r="M43" s="88"/>
      <c r="N43" s="88"/>
      <c r="O43" s="89"/>
    </row>
    <row r="44" spans="1:15" ht="34.5" x14ac:dyDescent="0.25">
      <c r="A44" s="90" t="s">
        <v>495</v>
      </c>
      <c r="B44" s="91" t="s">
        <v>496</v>
      </c>
      <c r="C44" s="92" t="s">
        <v>494</v>
      </c>
      <c r="D44" s="93" t="s">
        <v>467</v>
      </c>
      <c r="E44" s="93" t="s">
        <v>477</v>
      </c>
      <c r="F44" s="93" t="s">
        <v>480</v>
      </c>
      <c r="G44" s="93" t="s">
        <v>7</v>
      </c>
      <c r="H44" s="93" t="s">
        <v>497</v>
      </c>
      <c r="I44" s="93" t="s">
        <v>494</v>
      </c>
      <c r="J44" s="93" t="s">
        <v>471</v>
      </c>
      <c r="K44" s="93" t="s">
        <v>467</v>
      </c>
      <c r="L44" s="94">
        <v>0</v>
      </c>
      <c r="M44" s="94">
        <v>0</v>
      </c>
      <c r="N44" s="94">
        <v>0</v>
      </c>
      <c r="O44" s="95">
        <v>0</v>
      </c>
    </row>
    <row r="45" spans="1:15" ht="34.5" x14ac:dyDescent="0.25">
      <c r="A45" s="90" t="s">
        <v>495</v>
      </c>
      <c r="B45" s="91" t="s">
        <v>496</v>
      </c>
      <c r="C45" s="92" t="s">
        <v>494</v>
      </c>
      <c r="D45" s="93" t="s">
        <v>467</v>
      </c>
      <c r="E45" s="93" t="s">
        <v>477</v>
      </c>
      <c r="F45" s="93" t="s">
        <v>478</v>
      </c>
      <c r="G45" s="93" t="s">
        <v>7</v>
      </c>
      <c r="H45" s="93" t="s">
        <v>497</v>
      </c>
      <c r="I45" s="93" t="s">
        <v>494</v>
      </c>
      <c r="J45" s="93" t="s">
        <v>471</v>
      </c>
      <c r="K45" s="93" t="s">
        <v>467</v>
      </c>
      <c r="L45" s="94">
        <v>0</v>
      </c>
      <c r="M45" s="94">
        <v>0</v>
      </c>
      <c r="N45" s="94">
        <v>0</v>
      </c>
      <c r="O45" s="95">
        <v>0</v>
      </c>
    </row>
    <row r="46" spans="1:15" ht="34.5" x14ac:dyDescent="0.25">
      <c r="A46" s="90" t="s">
        <v>498</v>
      </c>
      <c r="B46" s="91" t="s">
        <v>496</v>
      </c>
      <c r="C46" s="92" t="s">
        <v>494</v>
      </c>
      <c r="D46" s="93" t="s">
        <v>467</v>
      </c>
      <c r="E46" s="93" t="s">
        <v>477</v>
      </c>
      <c r="F46" s="93" t="s">
        <v>480</v>
      </c>
      <c r="G46" s="93" t="s">
        <v>7</v>
      </c>
      <c r="H46" s="93" t="s">
        <v>499</v>
      </c>
      <c r="I46" s="93" t="s">
        <v>494</v>
      </c>
      <c r="J46" s="93" t="s">
        <v>471</v>
      </c>
      <c r="K46" s="93" t="s">
        <v>467</v>
      </c>
      <c r="L46" s="94">
        <v>0</v>
      </c>
      <c r="M46" s="94">
        <v>0</v>
      </c>
      <c r="N46" s="94">
        <v>0</v>
      </c>
      <c r="O46" s="95">
        <v>0</v>
      </c>
    </row>
    <row r="47" spans="1:15" ht="23.25" x14ac:dyDescent="0.25">
      <c r="A47" s="96" t="s">
        <v>500</v>
      </c>
      <c r="B47" s="75" t="s">
        <v>501</v>
      </c>
      <c r="C47" s="76" t="s">
        <v>502</v>
      </c>
      <c r="D47" s="82" t="s">
        <v>467</v>
      </c>
      <c r="E47" s="82"/>
      <c r="F47" s="82" t="s">
        <v>468</v>
      </c>
      <c r="G47" s="82" t="s">
        <v>469</v>
      </c>
      <c r="H47" s="82" t="s">
        <v>470</v>
      </c>
      <c r="I47" s="82" t="s">
        <v>502</v>
      </c>
      <c r="J47" s="82" t="s">
        <v>471</v>
      </c>
      <c r="K47" s="82" t="s">
        <v>467</v>
      </c>
      <c r="L47" s="77">
        <v>2500</v>
      </c>
      <c r="M47" s="77">
        <v>0</v>
      </c>
      <c r="N47" s="77">
        <v>0</v>
      </c>
      <c r="O47" s="78">
        <v>0</v>
      </c>
    </row>
    <row r="48" spans="1:15" ht="11.1" customHeight="1" x14ac:dyDescent="0.25">
      <c r="A48" s="97" t="s">
        <v>0</v>
      </c>
      <c r="B48" s="85"/>
      <c r="C48" s="86"/>
      <c r="D48" s="87"/>
      <c r="E48" s="87"/>
      <c r="F48" s="87"/>
      <c r="G48" s="87"/>
      <c r="H48" s="87"/>
      <c r="I48" s="87"/>
      <c r="J48" s="87"/>
      <c r="K48" s="87"/>
      <c r="L48" s="88"/>
      <c r="M48" s="88"/>
      <c r="N48" s="88"/>
      <c r="O48" s="89"/>
    </row>
    <row r="49" spans="1:15" ht="23.25" x14ac:dyDescent="0.25">
      <c r="A49" s="98" t="s">
        <v>503</v>
      </c>
      <c r="B49" s="91" t="s">
        <v>504</v>
      </c>
      <c r="C49" s="92" t="s">
        <v>502</v>
      </c>
      <c r="D49" s="93" t="s">
        <v>467</v>
      </c>
      <c r="E49" s="93"/>
      <c r="F49" s="93" t="s">
        <v>468</v>
      </c>
      <c r="G49" s="93" t="s">
        <v>10</v>
      </c>
      <c r="H49" s="93" t="s">
        <v>470</v>
      </c>
      <c r="I49" s="93" t="s">
        <v>502</v>
      </c>
      <c r="J49" s="93" t="s">
        <v>471</v>
      </c>
      <c r="K49" s="93" t="s">
        <v>467</v>
      </c>
      <c r="L49" s="94">
        <v>2500</v>
      </c>
      <c r="M49" s="94">
        <v>0</v>
      </c>
      <c r="N49" s="94">
        <v>0</v>
      </c>
      <c r="O49" s="95">
        <v>0</v>
      </c>
    </row>
    <row r="50" spans="1:15" ht="23.25" x14ac:dyDescent="0.25">
      <c r="A50" s="98" t="s">
        <v>505</v>
      </c>
      <c r="B50" s="75" t="s">
        <v>506</v>
      </c>
      <c r="C50" s="76" t="s">
        <v>502</v>
      </c>
      <c r="D50" s="82" t="s">
        <v>467</v>
      </c>
      <c r="E50" s="82"/>
      <c r="F50" s="82" t="s">
        <v>468</v>
      </c>
      <c r="G50" s="82" t="s">
        <v>13</v>
      </c>
      <c r="H50" s="82" t="s">
        <v>507</v>
      </c>
      <c r="I50" s="82" t="s">
        <v>502</v>
      </c>
      <c r="J50" s="82" t="s">
        <v>471</v>
      </c>
      <c r="K50" s="82" t="s">
        <v>467</v>
      </c>
      <c r="L50" s="77">
        <v>0</v>
      </c>
      <c r="M50" s="77">
        <v>0</v>
      </c>
      <c r="N50" s="77">
        <v>0</v>
      </c>
      <c r="O50" s="78">
        <v>0</v>
      </c>
    </row>
    <row r="51" spans="1:15" ht="23.25" x14ac:dyDescent="0.25">
      <c r="A51" s="98" t="s">
        <v>490</v>
      </c>
      <c r="B51" s="75" t="s">
        <v>508</v>
      </c>
      <c r="C51" s="76" t="s">
        <v>502</v>
      </c>
      <c r="D51" s="82" t="s">
        <v>467</v>
      </c>
      <c r="E51" s="82"/>
      <c r="F51" s="82" t="s">
        <v>468</v>
      </c>
      <c r="G51" s="82" t="s">
        <v>7</v>
      </c>
      <c r="H51" s="82" t="s">
        <v>470</v>
      </c>
      <c r="I51" s="82" t="s">
        <v>502</v>
      </c>
      <c r="J51" s="82" t="s">
        <v>471</v>
      </c>
      <c r="K51" s="82" t="s">
        <v>467</v>
      </c>
      <c r="L51" s="77">
        <v>0</v>
      </c>
      <c r="M51" s="77">
        <v>0</v>
      </c>
      <c r="N51" s="77">
        <v>0</v>
      </c>
      <c r="O51" s="78">
        <v>0</v>
      </c>
    </row>
    <row r="52" spans="1:15" ht="23.25" x14ac:dyDescent="0.25">
      <c r="A52" s="96" t="s">
        <v>509</v>
      </c>
      <c r="B52" s="75" t="s">
        <v>510</v>
      </c>
      <c r="C52" s="76" t="s">
        <v>511</v>
      </c>
      <c r="D52" s="82" t="s">
        <v>467</v>
      </c>
      <c r="E52" s="82"/>
      <c r="F52" s="82" t="s">
        <v>468</v>
      </c>
      <c r="G52" s="82" t="s">
        <v>469</v>
      </c>
      <c r="H52" s="82" t="s">
        <v>470</v>
      </c>
      <c r="I52" s="82" t="s">
        <v>511</v>
      </c>
      <c r="J52" s="82" t="s">
        <v>471</v>
      </c>
      <c r="K52" s="82" t="s">
        <v>467</v>
      </c>
      <c r="L52" s="77">
        <v>0</v>
      </c>
      <c r="M52" s="77">
        <v>0</v>
      </c>
      <c r="N52" s="77">
        <v>0</v>
      </c>
      <c r="O52" s="78">
        <v>0</v>
      </c>
    </row>
    <row r="53" spans="1:15" ht="11.1" customHeight="1" x14ac:dyDescent="0.25">
      <c r="A53" s="97" t="s">
        <v>0</v>
      </c>
      <c r="B53" s="85"/>
      <c r="C53" s="86"/>
      <c r="D53" s="87"/>
      <c r="E53" s="87"/>
      <c r="F53" s="87"/>
      <c r="G53" s="87"/>
      <c r="H53" s="87"/>
      <c r="I53" s="87"/>
      <c r="J53" s="87"/>
      <c r="K53" s="87"/>
      <c r="L53" s="88"/>
      <c r="M53" s="88"/>
      <c r="N53" s="88"/>
      <c r="O53" s="89"/>
    </row>
    <row r="54" spans="1:15" ht="34.5" x14ac:dyDescent="0.25">
      <c r="A54" s="98" t="s">
        <v>512</v>
      </c>
      <c r="B54" s="91" t="s">
        <v>510</v>
      </c>
      <c r="C54" s="92" t="s">
        <v>511</v>
      </c>
      <c r="D54" s="93" t="s">
        <v>467</v>
      </c>
      <c r="E54" s="93" t="s">
        <v>477</v>
      </c>
      <c r="F54" s="93" t="s">
        <v>468</v>
      </c>
      <c r="G54" s="93" t="s">
        <v>469</v>
      </c>
      <c r="H54" s="93" t="s">
        <v>470</v>
      </c>
      <c r="I54" s="93" t="s">
        <v>511</v>
      </c>
      <c r="J54" s="93" t="s">
        <v>471</v>
      </c>
      <c r="K54" s="93" t="s">
        <v>467</v>
      </c>
      <c r="L54" s="94">
        <v>0</v>
      </c>
      <c r="M54" s="94">
        <v>0</v>
      </c>
      <c r="N54" s="94">
        <v>0</v>
      </c>
      <c r="O54" s="95">
        <v>0</v>
      </c>
    </row>
    <row r="55" spans="1:15" ht="11.1" customHeight="1" x14ac:dyDescent="0.25">
      <c r="A55" s="98"/>
      <c r="B55" s="75"/>
      <c r="C55" s="76"/>
      <c r="D55" s="82"/>
      <c r="E55" s="82"/>
      <c r="F55" s="82"/>
      <c r="G55" s="82"/>
      <c r="H55" s="82"/>
      <c r="I55" s="82"/>
      <c r="J55" s="82"/>
      <c r="K55" s="82"/>
      <c r="L55" s="77"/>
      <c r="M55" s="77"/>
      <c r="N55" s="77"/>
      <c r="O55" s="78"/>
    </row>
    <row r="56" spans="1:15" ht="15" x14ac:dyDescent="0.25">
      <c r="A56" s="96" t="s">
        <v>513</v>
      </c>
      <c r="B56" s="75" t="s">
        <v>514</v>
      </c>
      <c r="C56" s="76"/>
      <c r="D56" s="82"/>
      <c r="E56" s="82"/>
      <c r="F56" s="82"/>
      <c r="G56" s="82"/>
      <c r="H56" s="82"/>
      <c r="I56" s="82"/>
      <c r="J56" s="82"/>
      <c r="K56" s="82"/>
      <c r="L56" s="77">
        <v>0</v>
      </c>
      <c r="M56" s="77">
        <v>0</v>
      </c>
      <c r="N56" s="77">
        <v>0</v>
      </c>
      <c r="O56" s="78">
        <v>0</v>
      </c>
    </row>
    <row r="57" spans="1:15" ht="11.1" customHeight="1" x14ac:dyDescent="0.25">
      <c r="A57" s="97" t="s">
        <v>0</v>
      </c>
      <c r="B57" s="85"/>
      <c r="C57" s="86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9"/>
    </row>
    <row r="58" spans="1:15" ht="23.25" x14ac:dyDescent="0.25">
      <c r="A58" s="96" t="s">
        <v>515</v>
      </c>
      <c r="B58" s="75" t="s">
        <v>516</v>
      </c>
      <c r="C58" s="76" t="s">
        <v>462</v>
      </c>
      <c r="D58" s="82" t="s">
        <v>467</v>
      </c>
      <c r="E58" s="82"/>
      <c r="F58" s="82" t="s">
        <v>468</v>
      </c>
      <c r="G58" s="82" t="s">
        <v>469</v>
      </c>
      <c r="H58" s="82" t="s">
        <v>517</v>
      </c>
      <c r="I58" s="82" t="s">
        <v>517</v>
      </c>
      <c r="J58" s="82" t="s">
        <v>471</v>
      </c>
      <c r="K58" s="82" t="s">
        <v>467</v>
      </c>
      <c r="L58" s="77">
        <v>0</v>
      </c>
      <c r="M58" s="77">
        <v>0</v>
      </c>
      <c r="N58" s="77">
        <v>0</v>
      </c>
      <c r="O58" s="78">
        <v>0</v>
      </c>
    </row>
    <row r="59" spans="1:15" ht="12.75" customHeight="1" x14ac:dyDescent="0.25">
      <c r="A59" s="97" t="s">
        <v>518</v>
      </c>
      <c r="B59" s="85"/>
      <c r="C59" s="86"/>
      <c r="D59" s="87"/>
      <c r="E59" s="87"/>
      <c r="F59" s="87"/>
      <c r="G59" s="87"/>
      <c r="H59" s="87"/>
      <c r="I59" s="87"/>
      <c r="J59" s="87"/>
      <c r="K59" s="87"/>
      <c r="L59" s="88"/>
      <c r="M59" s="88"/>
      <c r="N59" s="88"/>
      <c r="O59" s="89"/>
    </row>
    <row r="60" spans="1:15" ht="23.25" x14ac:dyDescent="0.25">
      <c r="A60" s="98" t="s">
        <v>519</v>
      </c>
      <c r="B60" s="91" t="s">
        <v>520</v>
      </c>
      <c r="C60" s="92" t="s">
        <v>517</v>
      </c>
      <c r="D60" s="93" t="s">
        <v>467</v>
      </c>
      <c r="E60" s="93"/>
      <c r="F60" s="93" t="s">
        <v>468</v>
      </c>
      <c r="G60" s="93" t="s">
        <v>469</v>
      </c>
      <c r="H60" s="93" t="s">
        <v>517</v>
      </c>
      <c r="I60" s="93" t="s">
        <v>517</v>
      </c>
      <c r="J60" s="93" t="s">
        <v>471</v>
      </c>
      <c r="K60" s="93" t="s">
        <v>467</v>
      </c>
      <c r="L60" s="94">
        <v>0</v>
      </c>
      <c r="M60" s="94">
        <v>0</v>
      </c>
      <c r="N60" s="94">
        <v>0</v>
      </c>
      <c r="O60" s="95">
        <v>0</v>
      </c>
    </row>
    <row r="61" spans="1:15" ht="34.5" x14ac:dyDescent="0.25">
      <c r="A61" s="100" t="s">
        <v>513</v>
      </c>
      <c r="B61" s="101" t="s">
        <v>514</v>
      </c>
      <c r="C61" s="82"/>
      <c r="D61" s="82" t="s">
        <v>467</v>
      </c>
      <c r="E61" s="82" t="s">
        <v>477</v>
      </c>
      <c r="F61" s="82" t="s">
        <v>468</v>
      </c>
      <c r="G61" s="82" t="s">
        <v>469</v>
      </c>
      <c r="H61" s="82" t="s">
        <v>470</v>
      </c>
      <c r="I61" s="82" t="s">
        <v>470</v>
      </c>
      <c r="J61" s="82" t="s">
        <v>471</v>
      </c>
      <c r="K61" s="82" t="s">
        <v>467</v>
      </c>
      <c r="L61" s="102">
        <v>0</v>
      </c>
      <c r="M61" s="102">
        <v>0</v>
      </c>
      <c r="N61" s="102">
        <v>0</v>
      </c>
      <c r="O61" s="78">
        <v>0</v>
      </c>
    </row>
    <row r="62" spans="1:15" ht="23.25" x14ac:dyDescent="0.25">
      <c r="A62" s="79" t="s">
        <v>521</v>
      </c>
      <c r="B62" s="80" t="s">
        <v>522</v>
      </c>
      <c r="C62" s="81" t="s">
        <v>462</v>
      </c>
      <c r="D62" s="82" t="s">
        <v>467</v>
      </c>
      <c r="E62" s="82"/>
      <c r="F62" s="82" t="s">
        <v>468</v>
      </c>
      <c r="G62" s="82" t="s">
        <v>469</v>
      </c>
      <c r="H62" s="82" t="s">
        <v>470</v>
      </c>
      <c r="I62" s="82"/>
      <c r="J62" s="82" t="s">
        <v>471</v>
      </c>
      <c r="K62" s="82" t="s">
        <v>467</v>
      </c>
      <c r="L62" s="77">
        <v>30369.95</v>
      </c>
      <c r="M62" s="77">
        <v>28554.45</v>
      </c>
      <c r="N62" s="77">
        <v>29531.25</v>
      </c>
      <c r="O62" s="78">
        <v>0</v>
      </c>
    </row>
    <row r="63" spans="1:15" ht="23.25" x14ac:dyDescent="0.25">
      <c r="A63" s="103" t="s">
        <v>523</v>
      </c>
      <c r="B63" s="75" t="s">
        <v>524</v>
      </c>
      <c r="C63" s="76" t="s">
        <v>462</v>
      </c>
      <c r="D63" s="82" t="s">
        <v>467</v>
      </c>
      <c r="E63" s="82"/>
      <c r="F63" s="82" t="s">
        <v>468</v>
      </c>
      <c r="G63" s="82" t="s">
        <v>469</v>
      </c>
      <c r="H63" s="82" t="s">
        <v>470</v>
      </c>
      <c r="I63" s="82"/>
      <c r="J63" s="82" t="s">
        <v>471</v>
      </c>
      <c r="K63" s="82" t="s">
        <v>467</v>
      </c>
      <c r="L63" s="77">
        <v>7566.52</v>
      </c>
      <c r="M63" s="77">
        <v>7715.7</v>
      </c>
      <c r="N63" s="77">
        <v>7715.7</v>
      </c>
      <c r="O63" s="78">
        <v>0</v>
      </c>
    </row>
    <row r="64" spans="1:15" ht="23.25" x14ac:dyDescent="0.25">
      <c r="A64" s="99" t="s">
        <v>525</v>
      </c>
      <c r="B64" s="75" t="s">
        <v>526</v>
      </c>
      <c r="C64" s="76" t="s">
        <v>527</v>
      </c>
      <c r="D64" s="82" t="s">
        <v>467</v>
      </c>
      <c r="E64" s="82"/>
      <c r="F64" s="82" t="s">
        <v>468</v>
      </c>
      <c r="G64" s="82" t="s">
        <v>469</v>
      </c>
      <c r="H64" s="82" t="s">
        <v>470</v>
      </c>
      <c r="I64" s="82"/>
      <c r="J64" s="82" t="s">
        <v>471</v>
      </c>
      <c r="K64" s="82" t="s">
        <v>467</v>
      </c>
      <c r="L64" s="77">
        <v>5818.42</v>
      </c>
      <c r="M64" s="77">
        <v>5933</v>
      </c>
      <c r="N64" s="77">
        <v>5933</v>
      </c>
      <c r="O64" s="78">
        <v>0</v>
      </c>
    </row>
    <row r="65" spans="1:15" ht="23.25" x14ac:dyDescent="0.25">
      <c r="A65" s="98" t="s">
        <v>528</v>
      </c>
      <c r="B65" s="75" t="s">
        <v>529</v>
      </c>
      <c r="C65" s="76" t="s">
        <v>530</v>
      </c>
      <c r="D65" s="82" t="s">
        <v>467</v>
      </c>
      <c r="E65" s="82"/>
      <c r="F65" s="82" t="s">
        <v>468</v>
      </c>
      <c r="G65" s="82" t="s">
        <v>469</v>
      </c>
      <c r="H65" s="82" t="s">
        <v>470</v>
      </c>
      <c r="I65" s="82"/>
      <c r="J65" s="82" t="s">
        <v>471</v>
      </c>
      <c r="K65" s="82" t="s">
        <v>467</v>
      </c>
      <c r="L65" s="77">
        <v>0</v>
      </c>
      <c r="M65" s="77">
        <v>0</v>
      </c>
      <c r="N65" s="77">
        <v>0</v>
      </c>
      <c r="O65" s="78">
        <v>0</v>
      </c>
    </row>
    <row r="66" spans="1:15" ht="23.25" x14ac:dyDescent="0.25">
      <c r="A66" s="99" t="s">
        <v>531</v>
      </c>
      <c r="B66" s="75" t="s">
        <v>532</v>
      </c>
      <c r="C66" s="76" t="s">
        <v>533</v>
      </c>
      <c r="D66" s="82" t="s">
        <v>467</v>
      </c>
      <c r="E66" s="82"/>
      <c r="F66" s="82" t="s">
        <v>468</v>
      </c>
      <c r="G66" s="82" t="s">
        <v>469</v>
      </c>
      <c r="H66" s="82" t="s">
        <v>470</v>
      </c>
      <c r="I66" s="82"/>
      <c r="J66" s="82" t="s">
        <v>471</v>
      </c>
      <c r="K66" s="82" t="s">
        <v>467</v>
      </c>
      <c r="L66" s="77">
        <v>0</v>
      </c>
      <c r="M66" s="77">
        <v>0</v>
      </c>
      <c r="N66" s="77">
        <v>0</v>
      </c>
      <c r="O66" s="78">
        <v>0</v>
      </c>
    </row>
    <row r="67" spans="1:15" ht="23.25" x14ac:dyDescent="0.25">
      <c r="A67" s="99" t="s">
        <v>534</v>
      </c>
      <c r="B67" s="75" t="s">
        <v>535</v>
      </c>
      <c r="C67" s="76" t="s">
        <v>536</v>
      </c>
      <c r="D67" s="82" t="s">
        <v>467</v>
      </c>
      <c r="E67" s="82"/>
      <c r="F67" s="82" t="s">
        <v>468</v>
      </c>
      <c r="G67" s="82" t="s">
        <v>469</v>
      </c>
      <c r="H67" s="82" t="s">
        <v>470</v>
      </c>
      <c r="I67" s="82"/>
      <c r="J67" s="82" t="s">
        <v>471</v>
      </c>
      <c r="K67" s="82" t="s">
        <v>467</v>
      </c>
      <c r="L67" s="77">
        <v>1748.1</v>
      </c>
      <c r="M67" s="77">
        <v>1782.7</v>
      </c>
      <c r="N67" s="77">
        <v>1782.7</v>
      </c>
      <c r="O67" s="78">
        <v>0</v>
      </c>
    </row>
    <row r="68" spans="1:15" ht="23.25" x14ac:dyDescent="0.25">
      <c r="A68" s="104" t="s">
        <v>537</v>
      </c>
      <c r="B68" s="75" t="s">
        <v>538</v>
      </c>
      <c r="C68" s="76" t="s">
        <v>536</v>
      </c>
      <c r="D68" s="82" t="s">
        <v>467</v>
      </c>
      <c r="E68" s="82"/>
      <c r="F68" s="82" t="s">
        <v>468</v>
      </c>
      <c r="G68" s="82" t="s">
        <v>469</v>
      </c>
      <c r="H68" s="82" t="s">
        <v>539</v>
      </c>
      <c r="I68" s="82"/>
      <c r="J68" s="82" t="s">
        <v>471</v>
      </c>
      <c r="K68" s="82" t="s">
        <v>467</v>
      </c>
      <c r="L68" s="77">
        <v>1748.1</v>
      </c>
      <c r="M68" s="77">
        <v>1782.7</v>
      </c>
      <c r="N68" s="77">
        <v>1782.7</v>
      </c>
      <c r="O68" s="78">
        <v>0</v>
      </c>
    </row>
    <row r="69" spans="1:15" ht="24" thickBot="1" x14ac:dyDescent="0.3">
      <c r="A69" s="105" t="s">
        <v>540</v>
      </c>
      <c r="B69" s="106" t="s">
        <v>541</v>
      </c>
      <c r="C69" s="107" t="s">
        <v>536</v>
      </c>
      <c r="D69" s="108" t="s">
        <v>467</v>
      </c>
      <c r="E69" s="108"/>
      <c r="F69" s="108" t="s">
        <v>468</v>
      </c>
      <c r="G69" s="108" t="s">
        <v>469</v>
      </c>
      <c r="H69" s="108" t="s">
        <v>470</v>
      </c>
      <c r="I69" s="108"/>
      <c r="J69" s="108" t="s">
        <v>471</v>
      </c>
      <c r="K69" s="108" t="s">
        <v>467</v>
      </c>
      <c r="L69" s="109">
        <v>0</v>
      </c>
      <c r="M69" s="109">
        <v>0</v>
      </c>
      <c r="N69" s="109">
        <v>0</v>
      </c>
      <c r="O69" s="110">
        <v>0</v>
      </c>
    </row>
    <row r="70" spans="1:15" ht="23.25" x14ac:dyDescent="0.25">
      <c r="A70" s="98" t="s">
        <v>542</v>
      </c>
      <c r="B70" s="75" t="s">
        <v>543</v>
      </c>
      <c r="C70" s="76" t="s">
        <v>487</v>
      </c>
      <c r="D70" s="82"/>
      <c r="E70" s="82"/>
      <c r="F70" s="82"/>
      <c r="G70" s="82"/>
      <c r="H70" s="82"/>
      <c r="I70" s="82"/>
      <c r="J70" s="82"/>
      <c r="K70" s="82"/>
      <c r="L70" s="77">
        <v>0</v>
      </c>
      <c r="M70" s="77">
        <v>0</v>
      </c>
      <c r="N70" s="77">
        <v>0</v>
      </c>
      <c r="O70" s="78">
        <v>0</v>
      </c>
    </row>
    <row r="71" spans="1:15" ht="23.25" x14ac:dyDescent="0.25">
      <c r="A71" s="99" t="s">
        <v>544</v>
      </c>
      <c r="B71" s="75" t="s">
        <v>545</v>
      </c>
      <c r="C71" s="76" t="s">
        <v>546</v>
      </c>
      <c r="D71" s="82"/>
      <c r="E71" s="82"/>
      <c r="F71" s="82"/>
      <c r="G71" s="82"/>
      <c r="H71" s="82"/>
      <c r="I71" s="82"/>
      <c r="J71" s="82"/>
      <c r="K71" s="82"/>
      <c r="L71" s="77">
        <v>0</v>
      </c>
      <c r="M71" s="77">
        <v>0</v>
      </c>
      <c r="N71" s="77">
        <v>0</v>
      </c>
      <c r="O71" s="78">
        <v>0</v>
      </c>
    </row>
    <row r="72" spans="1:15" ht="23.25" x14ac:dyDescent="0.25">
      <c r="A72" s="99" t="s">
        <v>547</v>
      </c>
      <c r="B72" s="75" t="s">
        <v>548</v>
      </c>
      <c r="C72" s="76" t="s">
        <v>549</v>
      </c>
      <c r="D72" s="82"/>
      <c r="E72" s="82"/>
      <c r="F72" s="82"/>
      <c r="G72" s="82"/>
      <c r="H72" s="82"/>
      <c r="I72" s="82"/>
      <c r="J72" s="82"/>
      <c r="K72" s="82"/>
      <c r="L72" s="77">
        <v>0</v>
      </c>
      <c r="M72" s="77">
        <v>0</v>
      </c>
      <c r="N72" s="77">
        <v>0</v>
      </c>
      <c r="O72" s="78">
        <v>0</v>
      </c>
    </row>
    <row r="73" spans="1:15" ht="23.25" x14ac:dyDescent="0.25">
      <c r="A73" s="99" t="s">
        <v>550</v>
      </c>
      <c r="B73" s="75" t="s">
        <v>551</v>
      </c>
      <c r="C73" s="76" t="s">
        <v>552</v>
      </c>
      <c r="D73" s="82"/>
      <c r="E73" s="82"/>
      <c r="F73" s="82"/>
      <c r="G73" s="82"/>
      <c r="H73" s="82"/>
      <c r="I73" s="82"/>
      <c r="J73" s="82"/>
      <c r="K73" s="82"/>
      <c r="L73" s="77">
        <v>0</v>
      </c>
      <c r="M73" s="77">
        <v>0</v>
      </c>
      <c r="N73" s="77">
        <v>0</v>
      </c>
      <c r="O73" s="78">
        <v>0</v>
      </c>
    </row>
    <row r="74" spans="1:15" ht="23.25" x14ac:dyDescent="0.25">
      <c r="A74" s="104" t="s">
        <v>553</v>
      </c>
      <c r="B74" s="75" t="s">
        <v>554</v>
      </c>
      <c r="C74" s="76" t="s">
        <v>552</v>
      </c>
      <c r="D74" s="82"/>
      <c r="E74" s="82"/>
      <c r="F74" s="82"/>
      <c r="G74" s="82"/>
      <c r="H74" s="82"/>
      <c r="I74" s="82"/>
      <c r="J74" s="82"/>
      <c r="K74" s="82"/>
      <c r="L74" s="77">
        <v>0</v>
      </c>
      <c r="M74" s="77">
        <v>0</v>
      </c>
      <c r="N74" s="77">
        <v>0</v>
      </c>
      <c r="O74" s="78">
        <v>0</v>
      </c>
    </row>
    <row r="75" spans="1:15" ht="23.25" x14ac:dyDescent="0.25">
      <c r="A75" s="83" t="s">
        <v>555</v>
      </c>
      <c r="B75" s="75" t="s">
        <v>556</v>
      </c>
      <c r="C75" s="76" t="s">
        <v>557</v>
      </c>
      <c r="D75" s="82" t="s">
        <v>467</v>
      </c>
      <c r="E75" s="82"/>
      <c r="F75" s="82" t="s">
        <v>468</v>
      </c>
      <c r="G75" s="82" t="s">
        <v>469</v>
      </c>
      <c r="H75" s="82" t="s">
        <v>470</v>
      </c>
      <c r="I75" s="82"/>
      <c r="J75" s="82" t="s">
        <v>471</v>
      </c>
      <c r="K75" s="82" t="s">
        <v>467</v>
      </c>
      <c r="L75" s="77">
        <v>0</v>
      </c>
      <c r="M75" s="77">
        <v>0</v>
      </c>
      <c r="N75" s="77">
        <v>0</v>
      </c>
      <c r="O75" s="78">
        <v>0</v>
      </c>
    </row>
    <row r="76" spans="1:15" ht="34.5" x14ac:dyDescent="0.25">
      <c r="A76" s="99" t="s">
        <v>558</v>
      </c>
      <c r="B76" s="75" t="s">
        <v>559</v>
      </c>
      <c r="C76" s="76" t="s">
        <v>560</v>
      </c>
      <c r="D76" s="82"/>
      <c r="E76" s="82"/>
      <c r="F76" s="82"/>
      <c r="G76" s="82"/>
      <c r="H76" s="82"/>
      <c r="I76" s="82"/>
      <c r="J76" s="82"/>
      <c r="K76" s="82"/>
      <c r="L76" s="77">
        <v>0</v>
      </c>
      <c r="M76" s="77">
        <v>0</v>
      </c>
      <c r="N76" s="77">
        <v>0</v>
      </c>
      <c r="O76" s="78">
        <v>0</v>
      </c>
    </row>
    <row r="77" spans="1:15" ht="34.5" x14ac:dyDescent="0.25">
      <c r="A77" s="104" t="s">
        <v>561</v>
      </c>
      <c r="B77" s="75" t="s">
        <v>562</v>
      </c>
      <c r="C77" s="76" t="s">
        <v>563</v>
      </c>
      <c r="D77" s="82" t="s">
        <v>467</v>
      </c>
      <c r="E77" s="82"/>
      <c r="F77" s="82" t="s">
        <v>468</v>
      </c>
      <c r="G77" s="82" t="s">
        <v>469</v>
      </c>
      <c r="H77" s="82" t="s">
        <v>470</v>
      </c>
      <c r="I77" s="82"/>
      <c r="J77" s="82" t="s">
        <v>471</v>
      </c>
      <c r="K77" s="82" t="s">
        <v>467</v>
      </c>
      <c r="L77" s="77">
        <v>0</v>
      </c>
      <c r="M77" s="77">
        <v>0</v>
      </c>
      <c r="N77" s="77">
        <v>0</v>
      </c>
      <c r="O77" s="78">
        <v>0</v>
      </c>
    </row>
    <row r="78" spans="1:15" ht="23.25" x14ac:dyDescent="0.25">
      <c r="A78" s="99" t="s">
        <v>564</v>
      </c>
      <c r="B78" s="75" t="s">
        <v>565</v>
      </c>
      <c r="C78" s="76" t="s">
        <v>566</v>
      </c>
      <c r="D78" s="82" t="s">
        <v>467</v>
      </c>
      <c r="E78" s="82"/>
      <c r="F78" s="82" t="s">
        <v>468</v>
      </c>
      <c r="G78" s="82" t="s">
        <v>469</v>
      </c>
      <c r="H78" s="82" t="s">
        <v>567</v>
      </c>
      <c r="I78" s="82"/>
      <c r="J78" s="82" t="s">
        <v>471</v>
      </c>
      <c r="K78" s="82" t="s">
        <v>467</v>
      </c>
      <c r="L78" s="77">
        <v>0</v>
      </c>
      <c r="M78" s="77">
        <v>0</v>
      </c>
      <c r="N78" s="77">
        <v>0</v>
      </c>
      <c r="O78" s="78">
        <v>0</v>
      </c>
    </row>
    <row r="79" spans="1:15" ht="34.5" x14ac:dyDescent="0.25">
      <c r="A79" s="99" t="s">
        <v>568</v>
      </c>
      <c r="B79" s="75" t="s">
        <v>569</v>
      </c>
      <c r="C79" s="76" t="s">
        <v>570</v>
      </c>
      <c r="D79" s="82" t="s">
        <v>467</v>
      </c>
      <c r="E79" s="82"/>
      <c r="F79" s="82" t="s">
        <v>468</v>
      </c>
      <c r="G79" s="82" t="s">
        <v>469</v>
      </c>
      <c r="H79" s="82" t="s">
        <v>470</v>
      </c>
      <c r="I79" s="82"/>
      <c r="J79" s="82" t="s">
        <v>471</v>
      </c>
      <c r="K79" s="82" t="s">
        <v>467</v>
      </c>
      <c r="L79" s="77">
        <v>0</v>
      </c>
      <c r="M79" s="77">
        <v>0</v>
      </c>
      <c r="N79" s="77">
        <v>0</v>
      </c>
      <c r="O79" s="78">
        <v>0</v>
      </c>
    </row>
    <row r="80" spans="1:15" ht="23.25" x14ac:dyDescent="0.25">
      <c r="A80" s="99" t="s">
        <v>571</v>
      </c>
      <c r="B80" s="75" t="s">
        <v>572</v>
      </c>
      <c r="C80" s="76" t="s">
        <v>573</v>
      </c>
      <c r="D80" s="82" t="s">
        <v>467</v>
      </c>
      <c r="E80" s="82"/>
      <c r="F80" s="82" t="s">
        <v>468</v>
      </c>
      <c r="G80" s="82" t="s">
        <v>469</v>
      </c>
      <c r="H80" s="82" t="s">
        <v>574</v>
      </c>
      <c r="I80" s="82"/>
      <c r="J80" s="82" t="s">
        <v>471</v>
      </c>
      <c r="K80" s="82" t="s">
        <v>467</v>
      </c>
      <c r="L80" s="77">
        <v>0</v>
      </c>
      <c r="M80" s="77">
        <v>0</v>
      </c>
      <c r="N80" s="77">
        <v>0</v>
      </c>
      <c r="O80" s="78">
        <v>0</v>
      </c>
    </row>
    <row r="81" spans="1:15" ht="23.25" x14ac:dyDescent="0.25">
      <c r="A81" s="83" t="s">
        <v>575</v>
      </c>
      <c r="B81" s="75" t="s">
        <v>576</v>
      </c>
      <c r="C81" s="76" t="s">
        <v>577</v>
      </c>
      <c r="D81" s="82" t="s">
        <v>467</v>
      </c>
      <c r="E81" s="82"/>
      <c r="F81" s="82" t="s">
        <v>468</v>
      </c>
      <c r="G81" s="82" t="s">
        <v>469</v>
      </c>
      <c r="H81" s="82" t="s">
        <v>470</v>
      </c>
      <c r="I81" s="82"/>
      <c r="J81" s="82" t="s">
        <v>471</v>
      </c>
      <c r="K81" s="82" t="s">
        <v>467</v>
      </c>
      <c r="L81" s="77">
        <v>110</v>
      </c>
      <c r="M81" s="77">
        <v>160</v>
      </c>
      <c r="N81" s="77">
        <v>160</v>
      </c>
      <c r="O81" s="78">
        <v>0</v>
      </c>
    </row>
    <row r="82" spans="1:15" ht="23.25" x14ac:dyDescent="0.25">
      <c r="A82" s="99" t="s">
        <v>578</v>
      </c>
      <c r="B82" s="75" t="s">
        <v>579</v>
      </c>
      <c r="C82" s="76" t="s">
        <v>580</v>
      </c>
      <c r="D82" s="82" t="s">
        <v>467</v>
      </c>
      <c r="E82" s="82"/>
      <c r="F82" s="82" t="s">
        <v>468</v>
      </c>
      <c r="G82" s="82" t="s">
        <v>469</v>
      </c>
      <c r="H82" s="82" t="s">
        <v>581</v>
      </c>
      <c r="I82" s="82"/>
      <c r="J82" s="82" t="s">
        <v>471</v>
      </c>
      <c r="K82" s="82" t="s">
        <v>467</v>
      </c>
      <c r="L82" s="77">
        <v>0</v>
      </c>
      <c r="M82" s="77">
        <v>0</v>
      </c>
      <c r="N82" s="77">
        <v>0</v>
      </c>
      <c r="O82" s="78">
        <v>0</v>
      </c>
    </row>
    <row r="83" spans="1:15" ht="23.25" x14ac:dyDescent="0.25">
      <c r="A83" s="99" t="s">
        <v>582</v>
      </c>
      <c r="B83" s="75" t="s">
        <v>583</v>
      </c>
      <c r="C83" s="76" t="s">
        <v>584</v>
      </c>
      <c r="D83" s="82" t="s">
        <v>467</v>
      </c>
      <c r="E83" s="82"/>
      <c r="F83" s="82" t="s">
        <v>468</v>
      </c>
      <c r="G83" s="82" t="s">
        <v>469</v>
      </c>
      <c r="H83" s="82" t="s">
        <v>470</v>
      </c>
      <c r="I83" s="82"/>
      <c r="J83" s="82" t="s">
        <v>471</v>
      </c>
      <c r="K83" s="82" t="s">
        <v>467</v>
      </c>
      <c r="L83" s="77">
        <v>60</v>
      </c>
      <c r="M83" s="77">
        <v>60</v>
      </c>
      <c r="N83" s="77">
        <v>60</v>
      </c>
      <c r="O83" s="78">
        <v>0</v>
      </c>
    </row>
    <row r="84" spans="1:15" ht="23.25" x14ac:dyDescent="0.25">
      <c r="A84" s="99" t="s">
        <v>585</v>
      </c>
      <c r="B84" s="75" t="s">
        <v>586</v>
      </c>
      <c r="C84" s="76" t="s">
        <v>587</v>
      </c>
      <c r="D84" s="82" t="s">
        <v>467</v>
      </c>
      <c r="E84" s="82"/>
      <c r="F84" s="82" t="s">
        <v>468</v>
      </c>
      <c r="G84" s="82" t="s">
        <v>469</v>
      </c>
      <c r="H84" s="82" t="s">
        <v>470</v>
      </c>
      <c r="I84" s="82"/>
      <c r="J84" s="82" t="s">
        <v>471</v>
      </c>
      <c r="K84" s="82" t="s">
        <v>467</v>
      </c>
      <c r="L84" s="77">
        <v>50</v>
      </c>
      <c r="M84" s="77">
        <v>100</v>
      </c>
      <c r="N84" s="77">
        <v>100</v>
      </c>
      <c r="O84" s="78">
        <v>0</v>
      </c>
    </row>
    <row r="85" spans="1:15" ht="15" x14ac:dyDescent="0.25">
      <c r="A85" s="83" t="s">
        <v>588</v>
      </c>
      <c r="B85" s="75" t="s">
        <v>589</v>
      </c>
      <c r="C85" s="76" t="s">
        <v>462</v>
      </c>
      <c r="D85" s="82"/>
      <c r="E85" s="82"/>
      <c r="F85" s="82"/>
      <c r="G85" s="82"/>
      <c r="H85" s="82"/>
      <c r="I85" s="82"/>
      <c r="J85" s="82"/>
      <c r="K85" s="82"/>
      <c r="L85" s="77">
        <v>0</v>
      </c>
      <c r="M85" s="77">
        <v>0</v>
      </c>
      <c r="N85" s="77">
        <v>0</v>
      </c>
      <c r="O85" s="78">
        <v>0</v>
      </c>
    </row>
    <row r="86" spans="1:15" ht="23.25" x14ac:dyDescent="0.25">
      <c r="A86" s="99" t="s">
        <v>590</v>
      </c>
      <c r="B86" s="75" t="s">
        <v>591</v>
      </c>
      <c r="C86" s="76" t="s">
        <v>592</v>
      </c>
      <c r="D86" s="82"/>
      <c r="E86" s="82"/>
      <c r="F86" s="82"/>
      <c r="G86" s="82"/>
      <c r="H86" s="82"/>
      <c r="I86" s="82"/>
      <c r="J86" s="82"/>
      <c r="K86" s="82"/>
      <c r="L86" s="77">
        <v>0</v>
      </c>
      <c r="M86" s="77">
        <v>0</v>
      </c>
      <c r="N86" s="77">
        <v>0</v>
      </c>
      <c r="O86" s="78">
        <v>0</v>
      </c>
    </row>
    <row r="87" spans="1:15" ht="15" x14ac:dyDescent="0.25">
      <c r="A87" s="99" t="s">
        <v>593</v>
      </c>
      <c r="B87" s="75" t="s">
        <v>594</v>
      </c>
      <c r="C87" s="76" t="s">
        <v>595</v>
      </c>
      <c r="D87" s="82"/>
      <c r="E87" s="82"/>
      <c r="F87" s="82"/>
      <c r="G87" s="82"/>
      <c r="H87" s="82"/>
      <c r="I87" s="82"/>
      <c r="J87" s="82"/>
      <c r="K87" s="82"/>
      <c r="L87" s="77">
        <v>0</v>
      </c>
      <c r="M87" s="77">
        <v>0</v>
      </c>
      <c r="N87" s="77">
        <v>0</v>
      </c>
      <c r="O87" s="78">
        <v>0</v>
      </c>
    </row>
    <row r="88" spans="1:15" ht="23.25" x14ac:dyDescent="0.25">
      <c r="A88" s="99" t="s">
        <v>596</v>
      </c>
      <c r="B88" s="75" t="s">
        <v>597</v>
      </c>
      <c r="C88" s="76" t="s">
        <v>598</v>
      </c>
      <c r="D88" s="82"/>
      <c r="E88" s="82"/>
      <c r="F88" s="82"/>
      <c r="G88" s="82"/>
      <c r="H88" s="82"/>
      <c r="I88" s="82"/>
      <c r="J88" s="82"/>
      <c r="K88" s="82"/>
      <c r="L88" s="77">
        <v>0</v>
      </c>
      <c r="M88" s="77">
        <v>0</v>
      </c>
      <c r="N88" s="77">
        <v>0</v>
      </c>
      <c r="O88" s="78">
        <v>0</v>
      </c>
    </row>
    <row r="89" spans="1:15" ht="15" x14ac:dyDescent="0.25">
      <c r="A89" s="99" t="s">
        <v>599</v>
      </c>
      <c r="B89" s="75" t="s">
        <v>600</v>
      </c>
      <c r="C89" s="76" t="s">
        <v>601</v>
      </c>
      <c r="D89" s="82"/>
      <c r="E89" s="82"/>
      <c r="F89" s="82"/>
      <c r="G89" s="82"/>
      <c r="H89" s="82"/>
      <c r="I89" s="82"/>
      <c r="J89" s="82"/>
      <c r="K89" s="82"/>
      <c r="L89" s="77">
        <v>0</v>
      </c>
      <c r="M89" s="77">
        <v>0</v>
      </c>
      <c r="N89" s="77">
        <v>0</v>
      </c>
      <c r="O89" s="78">
        <v>0</v>
      </c>
    </row>
    <row r="90" spans="1:15" ht="15" x14ac:dyDescent="0.25">
      <c r="A90" s="99" t="s">
        <v>602</v>
      </c>
      <c r="B90" s="75" t="s">
        <v>603</v>
      </c>
      <c r="C90" s="76" t="s">
        <v>604</v>
      </c>
      <c r="D90" s="82"/>
      <c r="E90" s="82"/>
      <c r="F90" s="82"/>
      <c r="G90" s="82"/>
      <c r="H90" s="82"/>
      <c r="I90" s="82"/>
      <c r="J90" s="82"/>
      <c r="K90" s="82"/>
      <c r="L90" s="77">
        <v>0</v>
      </c>
      <c r="M90" s="77">
        <v>0</v>
      </c>
      <c r="N90" s="77">
        <v>0</v>
      </c>
      <c r="O90" s="78">
        <v>0</v>
      </c>
    </row>
    <row r="91" spans="1:15" ht="23.25" x14ac:dyDescent="0.25">
      <c r="A91" s="99" t="s">
        <v>605</v>
      </c>
      <c r="B91" s="75" t="s">
        <v>606</v>
      </c>
      <c r="C91" s="76" t="s">
        <v>607</v>
      </c>
      <c r="D91" s="82"/>
      <c r="E91" s="82"/>
      <c r="F91" s="82"/>
      <c r="G91" s="82"/>
      <c r="H91" s="82"/>
      <c r="I91" s="82"/>
      <c r="J91" s="82"/>
      <c r="K91" s="82"/>
      <c r="L91" s="77">
        <v>0</v>
      </c>
      <c r="M91" s="77">
        <v>0</v>
      </c>
      <c r="N91" s="77">
        <v>0</v>
      </c>
      <c r="O91" s="78">
        <v>0</v>
      </c>
    </row>
    <row r="92" spans="1:15" ht="23.25" x14ac:dyDescent="0.25">
      <c r="A92" s="83" t="s">
        <v>608</v>
      </c>
      <c r="B92" s="75" t="s">
        <v>609</v>
      </c>
      <c r="C92" s="76" t="s">
        <v>462</v>
      </c>
      <c r="D92" s="82" t="s">
        <v>467</v>
      </c>
      <c r="E92" s="82"/>
      <c r="F92" s="82" t="s">
        <v>468</v>
      </c>
      <c r="G92" s="82" t="s">
        <v>469</v>
      </c>
      <c r="H92" s="82" t="s">
        <v>470</v>
      </c>
      <c r="I92" s="82"/>
      <c r="J92" s="82" t="s">
        <v>471</v>
      </c>
      <c r="K92" s="82" t="s">
        <v>467</v>
      </c>
      <c r="L92" s="77">
        <v>0</v>
      </c>
      <c r="M92" s="77">
        <v>0</v>
      </c>
      <c r="N92" s="77">
        <v>0</v>
      </c>
      <c r="O92" s="78">
        <v>0</v>
      </c>
    </row>
    <row r="93" spans="1:15" ht="23.25" x14ac:dyDescent="0.25">
      <c r="A93" s="99" t="s">
        <v>610</v>
      </c>
      <c r="B93" s="75" t="s">
        <v>611</v>
      </c>
      <c r="C93" s="76" t="s">
        <v>612</v>
      </c>
      <c r="D93" s="82" t="s">
        <v>467</v>
      </c>
      <c r="E93" s="82"/>
      <c r="F93" s="82" t="s">
        <v>468</v>
      </c>
      <c r="G93" s="82" t="s">
        <v>469</v>
      </c>
      <c r="H93" s="82" t="s">
        <v>470</v>
      </c>
      <c r="I93" s="82"/>
      <c r="J93" s="82" t="s">
        <v>471</v>
      </c>
      <c r="K93" s="82" t="s">
        <v>467</v>
      </c>
      <c r="L93" s="77">
        <v>0</v>
      </c>
      <c r="M93" s="77">
        <v>0</v>
      </c>
      <c r="N93" s="77">
        <v>0</v>
      </c>
      <c r="O93" s="78">
        <v>0</v>
      </c>
    </row>
    <row r="94" spans="1:15" ht="23.25" x14ac:dyDescent="0.25">
      <c r="A94" s="83" t="s">
        <v>613</v>
      </c>
      <c r="B94" s="75" t="s">
        <v>614</v>
      </c>
      <c r="C94" s="76" t="s">
        <v>462</v>
      </c>
      <c r="D94" s="82" t="s">
        <v>467</v>
      </c>
      <c r="E94" s="82"/>
      <c r="F94" s="82" t="s">
        <v>468</v>
      </c>
      <c r="G94" s="82" t="s">
        <v>469</v>
      </c>
      <c r="H94" s="82" t="s">
        <v>470</v>
      </c>
      <c r="I94" s="82"/>
      <c r="J94" s="82" t="s">
        <v>471</v>
      </c>
      <c r="K94" s="82" t="s">
        <v>467</v>
      </c>
      <c r="L94" s="77">
        <v>22693.42</v>
      </c>
      <c r="M94" s="77">
        <v>20678.75</v>
      </c>
      <c r="N94" s="77">
        <v>21655.55</v>
      </c>
      <c r="O94" s="78">
        <v>0</v>
      </c>
    </row>
    <row r="95" spans="1:15" ht="35.25" thickBot="1" x14ac:dyDescent="0.3">
      <c r="A95" s="99" t="s">
        <v>615</v>
      </c>
      <c r="B95" s="75" t="s">
        <v>616</v>
      </c>
      <c r="C95" s="76" t="s">
        <v>617</v>
      </c>
      <c r="D95" s="82"/>
      <c r="E95" s="82"/>
      <c r="F95" s="82"/>
      <c r="G95" s="82"/>
      <c r="H95" s="82"/>
      <c r="I95" s="82"/>
      <c r="J95" s="82"/>
      <c r="K95" s="82"/>
      <c r="L95" s="77">
        <v>0</v>
      </c>
      <c r="M95" s="77">
        <v>0</v>
      </c>
      <c r="N95" s="77">
        <v>0</v>
      </c>
      <c r="O95" s="78">
        <v>0</v>
      </c>
    </row>
    <row r="96" spans="1:15" ht="23.25" x14ac:dyDescent="0.25">
      <c r="A96" s="99" t="s">
        <v>618</v>
      </c>
      <c r="B96" s="71" t="s">
        <v>619</v>
      </c>
      <c r="C96" s="72" t="s">
        <v>620</v>
      </c>
      <c r="D96" s="111" t="s">
        <v>467</v>
      </c>
      <c r="E96" s="111"/>
      <c r="F96" s="111" t="s">
        <v>468</v>
      </c>
      <c r="G96" s="111" t="s">
        <v>469</v>
      </c>
      <c r="H96" s="111" t="s">
        <v>470</v>
      </c>
      <c r="I96" s="111"/>
      <c r="J96" s="111" t="s">
        <v>471</v>
      </c>
      <c r="K96" s="111" t="s">
        <v>467</v>
      </c>
      <c r="L96" s="73">
        <v>0</v>
      </c>
      <c r="M96" s="73">
        <v>0</v>
      </c>
      <c r="N96" s="73">
        <v>0</v>
      </c>
      <c r="O96" s="74">
        <v>0</v>
      </c>
    </row>
    <row r="97" spans="1:15" ht="23.25" x14ac:dyDescent="0.25">
      <c r="A97" s="98" t="s">
        <v>621</v>
      </c>
      <c r="B97" s="91" t="s">
        <v>622</v>
      </c>
      <c r="C97" s="92" t="s">
        <v>623</v>
      </c>
      <c r="D97" s="93" t="s">
        <v>467</v>
      </c>
      <c r="E97" s="93"/>
      <c r="F97" s="93" t="s">
        <v>468</v>
      </c>
      <c r="G97" s="93" t="s">
        <v>469</v>
      </c>
      <c r="H97" s="93" t="s">
        <v>470</v>
      </c>
      <c r="I97" s="93"/>
      <c r="J97" s="93" t="s">
        <v>471</v>
      </c>
      <c r="K97" s="93" t="s">
        <v>467</v>
      </c>
      <c r="L97" s="94">
        <v>20051.12</v>
      </c>
      <c r="M97" s="94">
        <v>18204.810000000001</v>
      </c>
      <c r="N97" s="94">
        <v>19181.61</v>
      </c>
      <c r="O97" s="95">
        <v>0</v>
      </c>
    </row>
    <row r="98" spans="1:15" ht="23.25" x14ac:dyDescent="0.25">
      <c r="A98" s="99" t="s">
        <v>624</v>
      </c>
      <c r="B98" s="75" t="s">
        <v>625</v>
      </c>
      <c r="C98" s="76" t="s">
        <v>626</v>
      </c>
      <c r="D98" s="82"/>
      <c r="E98" s="82"/>
      <c r="F98" s="82"/>
      <c r="G98" s="82"/>
      <c r="H98" s="82"/>
      <c r="I98" s="82"/>
      <c r="J98" s="82"/>
      <c r="K98" s="82"/>
      <c r="L98" s="77">
        <v>0</v>
      </c>
      <c r="M98" s="77">
        <v>0</v>
      </c>
      <c r="N98" s="77">
        <v>0</v>
      </c>
      <c r="O98" s="78">
        <v>0</v>
      </c>
    </row>
    <row r="99" spans="1:15" ht="23.25" x14ac:dyDescent="0.25">
      <c r="A99" s="99" t="s">
        <v>627</v>
      </c>
      <c r="B99" s="75" t="s">
        <v>628</v>
      </c>
      <c r="C99" s="76" t="s">
        <v>629</v>
      </c>
      <c r="D99" s="82" t="s">
        <v>467</v>
      </c>
      <c r="E99" s="82"/>
      <c r="F99" s="82" t="s">
        <v>468</v>
      </c>
      <c r="G99" s="82" t="s">
        <v>469</v>
      </c>
      <c r="H99" s="82" t="s">
        <v>630</v>
      </c>
      <c r="I99" s="82"/>
      <c r="J99" s="82" t="s">
        <v>471</v>
      </c>
      <c r="K99" s="82" t="s">
        <v>467</v>
      </c>
      <c r="L99" s="77">
        <v>2642.3</v>
      </c>
      <c r="M99" s="77">
        <v>2473.94</v>
      </c>
      <c r="N99" s="77">
        <v>2473.94</v>
      </c>
      <c r="O99" s="78">
        <v>0</v>
      </c>
    </row>
    <row r="100" spans="1:15" ht="23.25" x14ac:dyDescent="0.25">
      <c r="A100" s="99" t="s">
        <v>631</v>
      </c>
      <c r="B100" s="75" t="s">
        <v>632</v>
      </c>
      <c r="C100" s="76" t="s">
        <v>633</v>
      </c>
      <c r="D100" s="82" t="s">
        <v>467</v>
      </c>
      <c r="E100" s="82"/>
      <c r="F100" s="82" t="s">
        <v>468</v>
      </c>
      <c r="G100" s="82" t="s">
        <v>13</v>
      </c>
      <c r="H100" s="82" t="s">
        <v>470</v>
      </c>
      <c r="I100" s="82"/>
      <c r="J100" s="82" t="s">
        <v>471</v>
      </c>
      <c r="K100" s="82" t="s">
        <v>467</v>
      </c>
      <c r="L100" s="77">
        <v>0</v>
      </c>
      <c r="M100" s="77">
        <v>0</v>
      </c>
      <c r="N100" s="77">
        <v>0</v>
      </c>
      <c r="O100" s="78">
        <v>0</v>
      </c>
    </row>
    <row r="101" spans="1:15" ht="34.5" x14ac:dyDescent="0.25">
      <c r="A101" s="104" t="s">
        <v>634</v>
      </c>
      <c r="B101" s="75" t="s">
        <v>635</v>
      </c>
      <c r="C101" s="76" t="s">
        <v>636</v>
      </c>
      <c r="D101" s="82"/>
      <c r="E101" s="82"/>
      <c r="F101" s="82"/>
      <c r="G101" s="82"/>
      <c r="H101" s="82"/>
      <c r="I101" s="82"/>
      <c r="J101" s="82"/>
      <c r="K101" s="82"/>
      <c r="L101" s="77">
        <v>0</v>
      </c>
      <c r="M101" s="77">
        <v>0</v>
      </c>
      <c r="N101" s="77">
        <v>0</v>
      </c>
      <c r="O101" s="78">
        <v>0</v>
      </c>
    </row>
    <row r="102" spans="1:15" ht="23.25" x14ac:dyDescent="0.25">
      <c r="A102" s="104" t="s">
        <v>637</v>
      </c>
      <c r="B102" s="75" t="s">
        <v>638</v>
      </c>
      <c r="C102" s="76" t="s">
        <v>639</v>
      </c>
      <c r="D102" s="82" t="s">
        <v>467</v>
      </c>
      <c r="E102" s="82"/>
      <c r="F102" s="82" t="s">
        <v>468</v>
      </c>
      <c r="G102" s="82" t="s">
        <v>13</v>
      </c>
      <c r="H102" s="82" t="s">
        <v>470</v>
      </c>
      <c r="I102" s="82"/>
      <c r="J102" s="82" t="s">
        <v>471</v>
      </c>
      <c r="K102" s="82" t="s">
        <v>467</v>
      </c>
      <c r="L102" s="77">
        <v>0</v>
      </c>
      <c r="M102" s="77">
        <v>0</v>
      </c>
      <c r="N102" s="77">
        <v>0</v>
      </c>
      <c r="O102" s="78">
        <v>0</v>
      </c>
    </row>
    <row r="103" spans="1:15" ht="23.25" x14ac:dyDescent="0.25">
      <c r="A103" s="83" t="s">
        <v>640</v>
      </c>
      <c r="B103" s="75" t="s">
        <v>641</v>
      </c>
      <c r="C103" s="76" t="s">
        <v>642</v>
      </c>
      <c r="D103" s="82" t="s">
        <v>467</v>
      </c>
      <c r="E103" s="82"/>
      <c r="F103" s="82" t="s">
        <v>468</v>
      </c>
      <c r="G103" s="82" t="s">
        <v>469</v>
      </c>
      <c r="H103" s="82" t="s">
        <v>470</v>
      </c>
      <c r="I103" s="82"/>
      <c r="J103" s="82" t="s">
        <v>471</v>
      </c>
      <c r="K103" s="82" t="s">
        <v>467</v>
      </c>
      <c r="L103" s="77">
        <v>0</v>
      </c>
      <c r="M103" s="77">
        <v>0</v>
      </c>
      <c r="N103" s="77">
        <v>0</v>
      </c>
      <c r="O103" s="78">
        <v>0</v>
      </c>
    </row>
    <row r="104" spans="1:15" ht="23.25" x14ac:dyDescent="0.25">
      <c r="A104" s="79" t="s">
        <v>643</v>
      </c>
      <c r="B104" s="80" t="s">
        <v>644</v>
      </c>
      <c r="C104" s="81" t="s">
        <v>645</v>
      </c>
      <c r="D104" s="82" t="s">
        <v>467</v>
      </c>
      <c r="E104" s="82"/>
      <c r="F104" s="82" t="s">
        <v>468</v>
      </c>
      <c r="G104" s="82" t="s">
        <v>7</v>
      </c>
      <c r="H104" s="82" t="s">
        <v>470</v>
      </c>
      <c r="I104" s="82" t="s">
        <v>511</v>
      </c>
      <c r="J104" s="82" t="s">
        <v>471</v>
      </c>
      <c r="K104" s="82" t="s">
        <v>467</v>
      </c>
      <c r="L104" s="77">
        <v>0</v>
      </c>
      <c r="M104" s="77">
        <v>0</v>
      </c>
      <c r="N104" s="77">
        <v>0</v>
      </c>
      <c r="O104" s="78">
        <v>0</v>
      </c>
    </row>
    <row r="105" spans="1:15" ht="23.25" x14ac:dyDescent="0.25">
      <c r="A105" s="103" t="s">
        <v>646</v>
      </c>
      <c r="B105" s="75" t="s">
        <v>647</v>
      </c>
      <c r="C105" s="76"/>
      <c r="D105" s="82" t="s">
        <v>467</v>
      </c>
      <c r="E105" s="82"/>
      <c r="F105" s="82" t="s">
        <v>468</v>
      </c>
      <c r="G105" s="82" t="s">
        <v>7</v>
      </c>
      <c r="H105" s="82" t="s">
        <v>648</v>
      </c>
      <c r="I105" s="82" t="s">
        <v>511</v>
      </c>
      <c r="J105" s="82" t="s">
        <v>471</v>
      </c>
      <c r="K105" s="82" t="s">
        <v>467</v>
      </c>
      <c r="L105" s="77">
        <v>0</v>
      </c>
      <c r="M105" s="77">
        <v>0</v>
      </c>
      <c r="N105" s="77">
        <v>0</v>
      </c>
      <c r="O105" s="78">
        <v>0</v>
      </c>
    </row>
    <row r="106" spans="1:15" ht="23.25" x14ac:dyDescent="0.25">
      <c r="A106" s="103" t="s">
        <v>649</v>
      </c>
      <c r="B106" s="75" t="s">
        <v>650</v>
      </c>
      <c r="C106" s="76"/>
      <c r="D106" s="82" t="s">
        <v>467</v>
      </c>
      <c r="E106" s="82"/>
      <c r="F106" s="82" t="s">
        <v>480</v>
      </c>
      <c r="G106" s="82" t="s">
        <v>7</v>
      </c>
      <c r="H106" s="82" t="s">
        <v>648</v>
      </c>
      <c r="I106" s="82" t="s">
        <v>511</v>
      </c>
      <c r="J106" s="82" t="s">
        <v>471</v>
      </c>
      <c r="K106" s="82" t="s">
        <v>467</v>
      </c>
      <c r="L106" s="77">
        <v>0</v>
      </c>
      <c r="M106" s="77">
        <v>0</v>
      </c>
      <c r="N106" s="77">
        <v>0</v>
      </c>
      <c r="O106" s="78">
        <v>0</v>
      </c>
    </row>
    <row r="107" spans="1:15" ht="23.25" x14ac:dyDescent="0.25">
      <c r="A107" s="103" t="s">
        <v>651</v>
      </c>
      <c r="B107" s="75" t="s">
        <v>652</v>
      </c>
      <c r="C107" s="76"/>
      <c r="D107" s="82" t="s">
        <v>467</v>
      </c>
      <c r="E107" s="82"/>
      <c r="F107" s="82" t="s">
        <v>468</v>
      </c>
      <c r="G107" s="82" t="s">
        <v>7</v>
      </c>
      <c r="H107" s="82" t="s">
        <v>470</v>
      </c>
      <c r="I107" s="82" t="s">
        <v>511</v>
      </c>
      <c r="J107" s="82" t="s">
        <v>471</v>
      </c>
      <c r="K107" s="82" t="s">
        <v>467</v>
      </c>
      <c r="L107" s="77">
        <v>0</v>
      </c>
      <c r="M107" s="77">
        <v>0</v>
      </c>
      <c r="N107" s="77">
        <v>0</v>
      </c>
      <c r="O107" s="78">
        <v>0</v>
      </c>
    </row>
    <row r="108" spans="1:15" ht="23.25" x14ac:dyDescent="0.25">
      <c r="A108" s="79" t="s">
        <v>653</v>
      </c>
      <c r="B108" s="80" t="s">
        <v>654</v>
      </c>
      <c r="C108" s="81" t="s">
        <v>462</v>
      </c>
      <c r="D108" s="82" t="s">
        <v>467</v>
      </c>
      <c r="E108" s="82"/>
      <c r="F108" s="82" t="s">
        <v>468</v>
      </c>
      <c r="G108" s="82" t="s">
        <v>469</v>
      </c>
      <c r="H108" s="82" t="s">
        <v>470</v>
      </c>
      <c r="I108" s="82" t="s">
        <v>655</v>
      </c>
      <c r="J108" s="82" t="s">
        <v>471</v>
      </c>
      <c r="K108" s="82" t="s">
        <v>467</v>
      </c>
      <c r="L108" s="77">
        <v>0</v>
      </c>
      <c r="M108" s="77">
        <v>0</v>
      </c>
      <c r="N108" s="77">
        <v>0</v>
      </c>
      <c r="O108" s="78">
        <v>0</v>
      </c>
    </row>
    <row r="109" spans="1:15" ht="24" thickBot="1" x14ac:dyDescent="0.3">
      <c r="A109" s="103" t="s">
        <v>656</v>
      </c>
      <c r="B109" s="112" t="s">
        <v>657</v>
      </c>
      <c r="C109" s="113" t="s">
        <v>655</v>
      </c>
      <c r="D109" s="114"/>
      <c r="E109" s="114"/>
      <c r="F109" s="114"/>
      <c r="G109" s="114"/>
      <c r="H109" s="114"/>
      <c r="I109" s="114"/>
      <c r="J109" s="114"/>
      <c r="K109" s="114"/>
      <c r="L109" s="115">
        <v>0</v>
      </c>
      <c r="M109" s="115">
        <v>0</v>
      </c>
      <c r="N109" s="115">
        <v>0</v>
      </c>
      <c r="O109" s="110">
        <v>0</v>
      </c>
    </row>
    <row r="110" spans="1:15" ht="15" x14ac:dyDescent="0.25"/>
    <row r="111" spans="1:15" ht="15" x14ac:dyDescent="0.25"/>
  </sheetData>
  <mergeCells count="27">
    <mergeCell ref="B16:L16"/>
    <mergeCell ref="N2:O2"/>
    <mergeCell ref="N3:O3"/>
    <mergeCell ref="N4:O4"/>
    <mergeCell ref="N5:O5"/>
    <mergeCell ref="N6:O6"/>
    <mergeCell ref="N7:O7"/>
    <mergeCell ref="N9:O9"/>
    <mergeCell ref="A11:N11"/>
    <mergeCell ref="A12:N12"/>
    <mergeCell ref="O12:O13"/>
    <mergeCell ref="B14:D14"/>
    <mergeCell ref="B19:L19"/>
    <mergeCell ref="A22:O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O24"/>
    <mergeCell ref="O25:O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7" customHeight="1" x14ac:dyDescent="0.2">
      <c r="A4" s="323" t="s">
        <v>3</v>
      </c>
      <c r="B4" s="324"/>
      <c r="C4" s="324"/>
      <c r="D4" s="324"/>
      <c r="E4" s="324"/>
      <c r="F4" s="325"/>
      <c r="G4" s="323" t="s">
        <v>45</v>
      </c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5"/>
      <c r="AB4" s="323" t="s">
        <v>219</v>
      </c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5"/>
      <c r="AP4" s="323" t="s">
        <v>54</v>
      </c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5"/>
      <c r="BD4" s="323" t="s">
        <v>77</v>
      </c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3" t="s">
        <v>237</v>
      </c>
      <c r="BS4" s="324"/>
      <c r="BT4" s="324"/>
      <c r="BU4" s="324"/>
      <c r="BV4" s="324"/>
      <c r="BW4" s="324"/>
      <c r="BX4" s="324"/>
      <c r="BY4" s="324"/>
      <c r="BZ4" s="324"/>
      <c r="CA4" s="324"/>
      <c r="CB4" s="324"/>
      <c r="CC4" s="324"/>
      <c r="CD4" s="324"/>
      <c r="CE4" s="325"/>
      <c r="CF4" s="332" t="s">
        <v>0</v>
      </c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0"/>
      <c r="DU4" s="290"/>
      <c r="DV4" s="290"/>
      <c r="DW4" s="290"/>
      <c r="DX4" s="290"/>
      <c r="DY4" s="290"/>
      <c r="DZ4" s="290"/>
      <c r="EA4" s="290"/>
      <c r="EB4" s="290"/>
      <c r="EC4" s="290"/>
      <c r="ED4" s="290"/>
      <c r="EE4" s="290"/>
      <c r="EF4" s="290"/>
      <c r="EG4" s="290"/>
      <c r="EH4" s="290"/>
      <c r="EI4" s="291"/>
    </row>
    <row r="5" spans="1:139" s="3" customFormat="1" ht="70.5" customHeight="1" x14ac:dyDescent="0.2">
      <c r="A5" s="326"/>
      <c r="B5" s="327"/>
      <c r="C5" s="327"/>
      <c r="D5" s="327"/>
      <c r="E5" s="327"/>
      <c r="F5" s="328"/>
      <c r="G5" s="326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8"/>
      <c r="AB5" s="326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8"/>
      <c r="AP5" s="326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8"/>
      <c r="BD5" s="326"/>
      <c r="BE5" s="327"/>
      <c r="BF5" s="327"/>
      <c r="BG5" s="327"/>
      <c r="BH5" s="327"/>
      <c r="BI5" s="327"/>
      <c r="BJ5" s="327"/>
      <c r="BK5" s="327"/>
      <c r="BL5" s="327"/>
      <c r="BM5" s="327"/>
      <c r="BN5" s="327"/>
      <c r="BO5" s="327"/>
      <c r="BP5" s="327"/>
      <c r="BQ5" s="327"/>
      <c r="BR5" s="326"/>
      <c r="BS5" s="327"/>
      <c r="BT5" s="327"/>
      <c r="BU5" s="327"/>
      <c r="BV5" s="327"/>
      <c r="BW5" s="327"/>
      <c r="BX5" s="327"/>
      <c r="BY5" s="327"/>
      <c r="BZ5" s="327"/>
      <c r="CA5" s="327"/>
      <c r="CB5" s="327"/>
      <c r="CC5" s="327"/>
      <c r="CD5" s="327"/>
      <c r="CE5" s="328"/>
      <c r="CF5" s="340" t="s">
        <v>168</v>
      </c>
      <c r="CG5" s="305"/>
      <c r="CH5" s="305"/>
      <c r="CI5" s="305"/>
      <c r="CJ5" s="305"/>
      <c r="CK5" s="305"/>
      <c r="CL5" s="305"/>
      <c r="CM5" s="305"/>
      <c r="CN5" s="305"/>
      <c r="CO5" s="305"/>
      <c r="CP5" s="305"/>
      <c r="CQ5" s="305"/>
      <c r="CR5" s="305"/>
      <c r="CS5" s="306"/>
      <c r="CT5" s="340" t="s">
        <v>176</v>
      </c>
      <c r="CU5" s="305"/>
      <c r="CV5" s="305"/>
      <c r="CW5" s="305"/>
      <c r="CX5" s="305"/>
      <c r="CY5" s="305"/>
      <c r="CZ5" s="305"/>
      <c r="DA5" s="305"/>
      <c r="DB5" s="305"/>
      <c r="DC5" s="305"/>
      <c r="DD5" s="305"/>
      <c r="DE5" s="305"/>
      <c r="DF5" s="305"/>
      <c r="DG5" s="305"/>
      <c r="DH5" s="305"/>
      <c r="DI5" s="306"/>
      <c r="DJ5" s="383" t="s">
        <v>18</v>
      </c>
      <c r="DK5" s="383"/>
      <c r="DL5" s="383"/>
      <c r="DM5" s="383"/>
      <c r="DN5" s="383"/>
      <c r="DO5" s="383"/>
      <c r="DP5" s="383"/>
      <c r="DQ5" s="383"/>
      <c r="DR5" s="383"/>
      <c r="DS5" s="383"/>
      <c r="DT5" s="383"/>
      <c r="DU5" s="383"/>
      <c r="DV5" s="383"/>
      <c r="DW5" s="383"/>
      <c r="DX5" s="383"/>
      <c r="DY5" s="383"/>
      <c r="DZ5" s="383"/>
      <c r="EA5" s="383"/>
      <c r="EB5" s="383"/>
      <c r="EC5" s="383"/>
      <c r="ED5" s="383"/>
      <c r="EE5" s="383"/>
      <c r="EF5" s="383"/>
      <c r="EG5" s="383"/>
      <c r="EH5" s="383"/>
      <c r="EI5" s="384"/>
    </row>
    <row r="6" spans="1:139" s="3" customFormat="1" ht="28.5" customHeight="1" x14ac:dyDescent="0.2">
      <c r="A6" s="329"/>
      <c r="B6" s="330"/>
      <c r="C6" s="330"/>
      <c r="D6" s="330"/>
      <c r="E6" s="330"/>
      <c r="F6" s="331"/>
      <c r="G6" s="329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1"/>
      <c r="AB6" s="329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1"/>
      <c r="AP6" s="329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1"/>
      <c r="BD6" s="329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29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1"/>
      <c r="CF6" s="307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9"/>
      <c r="CT6" s="307"/>
      <c r="CU6" s="308"/>
      <c r="CV6" s="308"/>
      <c r="CW6" s="308"/>
      <c r="CX6" s="308"/>
      <c r="CY6" s="308"/>
      <c r="CZ6" s="308"/>
      <c r="DA6" s="308"/>
      <c r="DB6" s="308"/>
      <c r="DC6" s="308"/>
      <c r="DD6" s="308"/>
      <c r="DE6" s="308"/>
      <c r="DF6" s="308"/>
      <c r="DG6" s="308"/>
      <c r="DH6" s="308"/>
      <c r="DI6" s="309"/>
      <c r="DJ6" s="332" t="s">
        <v>2</v>
      </c>
      <c r="DK6" s="333"/>
      <c r="DL6" s="333"/>
      <c r="DM6" s="333"/>
      <c r="DN6" s="333"/>
      <c r="DO6" s="333"/>
      <c r="DP6" s="333"/>
      <c r="DQ6" s="333"/>
      <c r="DR6" s="333"/>
      <c r="DS6" s="333"/>
      <c r="DT6" s="333"/>
      <c r="DU6" s="333"/>
      <c r="DV6" s="334"/>
      <c r="DW6" s="332" t="s">
        <v>43</v>
      </c>
      <c r="DX6" s="333"/>
      <c r="DY6" s="333"/>
      <c r="DZ6" s="333"/>
      <c r="EA6" s="333"/>
      <c r="EB6" s="333"/>
      <c r="EC6" s="333"/>
      <c r="ED6" s="333"/>
      <c r="EE6" s="333"/>
      <c r="EF6" s="333"/>
      <c r="EG6" s="333"/>
      <c r="EH6" s="333"/>
      <c r="EI6" s="334"/>
    </row>
    <row r="7" spans="1:139" s="7" customFormat="1" ht="12.75" x14ac:dyDescent="0.2">
      <c r="A7" s="335">
        <v>1</v>
      </c>
      <c r="B7" s="336"/>
      <c r="C7" s="336"/>
      <c r="D7" s="336"/>
      <c r="E7" s="336"/>
      <c r="F7" s="337"/>
      <c r="G7" s="335">
        <v>2</v>
      </c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7"/>
      <c r="AB7" s="335">
        <v>3</v>
      </c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7"/>
      <c r="AP7" s="335">
        <v>4</v>
      </c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7"/>
      <c r="BD7" s="335">
        <v>5</v>
      </c>
      <c r="BE7" s="336"/>
      <c r="BF7" s="336"/>
      <c r="BG7" s="336"/>
      <c r="BH7" s="336"/>
      <c r="BI7" s="336"/>
      <c r="BJ7" s="336"/>
      <c r="BK7" s="336"/>
      <c r="BL7" s="336"/>
      <c r="BM7" s="336"/>
      <c r="BN7" s="336"/>
      <c r="BO7" s="336"/>
      <c r="BP7" s="336"/>
      <c r="BQ7" s="336"/>
      <c r="BR7" s="335">
        <v>6</v>
      </c>
      <c r="BS7" s="336"/>
      <c r="BT7" s="336"/>
      <c r="BU7" s="336"/>
      <c r="BV7" s="336"/>
      <c r="BW7" s="336"/>
      <c r="BX7" s="336"/>
      <c r="BY7" s="336"/>
      <c r="BZ7" s="336"/>
      <c r="CA7" s="336"/>
      <c r="CB7" s="336"/>
      <c r="CC7" s="336"/>
      <c r="CD7" s="336"/>
      <c r="CE7" s="337"/>
      <c r="CF7" s="335">
        <v>7</v>
      </c>
      <c r="CG7" s="336"/>
      <c r="CH7" s="336"/>
      <c r="CI7" s="336"/>
      <c r="CJ7" s="336"/>
      <c r="CK7" s="336"/>
      <c r="CL7" s="336"/>
      <c r="CM7" s="336"/>
      <c r="CN7" s="336"/>
      <c r="CO7" s="336"/>
      <c r="CP7" s="336"/>
      <c r="CQ7" s="336"/>
      <c r="CR7" s="336"/>
      <c r="CS7" s="337"/>
      <c r="CT7" s="335">
        <v>8</v>
      </c>
      <c r="CU7" s="336"/>
      <c r="CV7" s="336"/>
      <c r="CW7" s="336"/>
      <c r="CX7" s="336"/>
      <c r="CY7" s="336"/>
      <c r="CZ7" s="336"/>
      <c r="DA7" s="336"/>
      <c r="DB7" s="336"/>
      <c r="DC7" s="336"/>
      <c r="DD7" s="336"/>
      <c r="DE7" s="336"/>
      <c r="DF7" s="336"/>
      <c r="DG7" s="336"/>
      <c r="DH7" s="336"/>
      <c r="DI7" s="337"/>
      <c r="DJ7" s="335">
        <v>9</v>
      </c>
      <c r="DK7" s="336"/>
      <c r="DL7" s="336"/>
      <c r="DM7" s="336"/>
      <c r="DN7" s="336"/>
      <c r="DO7" s="336"/>
      <c r="DP7" s="336"/>
      <c r="DQ7" s="336"/>
      <c r="DR7" s="336"/>
      <c r="DS7" s="336"/>
      <c r="DT7" s="336"/>
      <c r="DU7" s="336"/>
      <c r="DV7" s="337"/>
      <c r="DW7" s="335">
        <v>10</v>
      </c>
      <c r="DX7" s="336"/>
      <c r="DY7" s="336"/>
      <c r="DZ7" s="336"/>
      <c r="EA7" s="336"/>
      <c r="EB7" s="336"/>
      <c r="EC7" s="336"/>
      <c r="ED7" s="336"/>
      <c r="EE7" s="336"/>
      <c r="EF7" s="336"/>
      <c r="EG7" s="336"/>
      <c r="EH7" s="336"/>
      <c r="EI7" s="337"/>
    </row>
    <row r="8" spans="1:139" s="6" customFormat="1" ht="92.25" customHeight="1" x14ac:dyDescent="0.2">
      <c r="A8" s="375" t="s">
        <v>6</v>
      </c>
      <c r="B8" s="376"/>
      <c r="C8" s="376"/>
      <c r="D8" s="376"/>
      <c r="E8" s="376"/>
      <c r="F8" s="377"/>
      <c r="G8" s="322" t="s">
        <v>78</v>
      </c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8"/>
      <c r="AB8" s="273" t="s">
        <v>1</v>
      </c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5"/>
      <c r="AP8" s="273" t="s">
        <v>1</v>
      </c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5"/>
      <c r="BD8" s="273" t="s">
        <v>1</v>
      </c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4"/>
      <c r="BQ8" s="274"/>
      <c r="BR8" s="266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8"/>
      <c r="CF8" s="266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8"/>
      <c r="CT8" s="266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8"/>
      <c r="DJ8" s="266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7"/>
      <c r="DV8" s="268"/>
      <c r="DW8" s="266"/>
      <c r="DX8" s="267"/>
      <c r="DY8" s="267"/>
      <c r="DZ8" s="267"/>
      <c r="EA8" s="267"/>
      <c r="EB8" s="267"/>
      <c r="EC8" s="267"/>
      <c r="ED8" s="267"/>
      <c r="EE8" s="267"/>
      <c r="EF8" s="267"/>
      <c r="EG8" s="267"/>
      <c r="EH8" s="267"/>
      <c r="EI8" s="268"/>
    </row>
    <row r="9" spans="1:139" s="6" customFormat="1" ht="40.700000000000003" customHeight="1" x14ac:dyDescent="0.2">
      <c r="A9" s="375" t="s">
        <v>25</v>
      </c>
      <c r="B9" s="376"/>
      <c r="C9" s="376"/>
      <c r="D9" s="376"/>
      <c r="E9" s="376"/>
      <c r="F9" s="377"/>
      <c r="G9" s="322" t="s">
        <v>79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8"/>
      <c r="AB9" s="266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8"/>
      <c r="AP9" s="266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8"/>
      <c r="BD9" s="266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8"/>
      <c r="CT9" s="266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8"/>
      <c r="DJ9" s="266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8"/>
      <c r="DW9" s="266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8"/>
    </row>
    <row r="10" spans="1:139" s="6" customFormat="1" ht="93" customHeight="1" x14ac:dyDescent="0.2">
      <c r="A10" s="375" t="s">
        <v>26</v>
      </c>
      <c r="B10" s="376"/>
      <c r="C10" s="376"/>
      <c r="D10" s="376"/>
      <c r="E10" s="376"/>
      <c r="F10" s="377"/>
      <c r="G10" s="322" t="s">
        <v>80</v>
      </c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8"/>
      <c r="AB10" s="266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8"/>
      <c r="AP10" s="266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8"/>
      <c r="BD10" s="266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6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8"/>
      <c r="CF10" s="266"/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8"/>
      <c r="CT10" s="266"/>
      <c r="CU10" s="267"/>
      <c r="CV10" s="267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7"/>
      <c r="DI10" s="268"/>
      <c r="DJ10" s="266"/>
      <c r="DK10" s="267"/>
      <c r="DL10" s="267"/>
      <c r="DM10" s="267"/>
      <c r="DN10" s="267"/>
      <c r="DO10" s="267"/>
      <c r="DP10" s="267"/>
      <c r="DQ10" s="267"/>
      <c r="DR10" s="267"/>
      <c r="DS10" s="267"/>
      <c r="DT10" s="267"/>
      <c r="DU10" s="267"/>
      <c r="DV10" s="268"/>
      <c r="DW10" s="266"/>
      <c r="DX10" s="267"/>
      <c r="DY10" s="267"/>
      <c r="DZ10" s="267"/>
      <c r="EA10" s="267"/>
      <c r="EB10" s="267"/>
      <c r="EC10" s="267"/>
      <c r="ED10" s="267"/>
      <c r="EE10" s="267"/>
      <c r="EF10" s="267"/>
      <c r="EG10" s="267"/>
      <c r="EH10" s="267"/>
      <c r="EI10" s="268"/>
    </row>
    <row r="11" spans="1:139" s="6" customFormat="1" ht="29.25" customHeight="1" x14ac:dyDescent="0.2">
      <c r="A11" s="378" t="s">
        <v>7</v>
      </c>
      <c r="B11" s="379"/>
      <c r="C11" s="379"/>
      <c r="D11" s="379"/>
      <c r="E11" s="379"/>
      <c r="F11" s="380"/>
      <c r="G11" s="322" t="s">
        <v>244</v>
      </c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8"/>
      <c r="AB11" s="273" t="s">
        <v>1</v>
      </c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5"/>
      <c r="AP11" s="273" t="s">
        <v>1</v>
      </c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5"/>
      <c r="BD11" s="273" t="s">
        <v>1</v>
      </c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  <c r="BP11" s="274"/>
      <c r="BQ11" s="274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73"/>
      <c r="CG11" s="274"/>
      <c r="CH11" s="274"/>
      <c r="CI11" s="274"/>
      <c r="CJ11" s="274"/>
      <c r="CK11" s="274"/>
      <c r="CL11" s="274"/>
      <c r="CM11" s="274"/>
      <c r="CN11" s="274"/>
      <c r="CO11" s="274"/>
      <c r="CP11" s="274"/>
      <c r="CQ11" s="274"/>
      <c r="CR11" s="274"/>
      <c r="CS11" s="275"/>
      <c r="CT11" s="273"/>
      <c r="CU11" s="274"/>
      <c r="CV11" s="274"/>
      <c r="CW11" s="274"/>
      <c r="CX11" s="274"/>
      <c r="CY11" s="274"/>
      <c r="CZ11" s="274"/>
      <c r="DA11" s="274"/>
      <c r="DB11" s="274"/>
      <c r="DC11" s="274"/>
      <c r="DD11" s="274"/>
      <c r="DE11" s="274"/>
      <c r="DF11" s="274"/>
      <c r="DG11" s="274"/>
      <c r="DH11" s="274"/>
      <c r="DI11" s="275"/>
      <c r="DJ11" s="273"/>
      <c r="DK11" s="274"/>
      <c r="DL11" s="274"/>
      <c r="DM11" s="274"/>
      <c r="DN11" s="274"/>
      <c r="DO11" s="274"/>
      <c r="DP11" s="274"/>
      <c r="DQ11" s="274"/>
      <c r="DR11" s="274"/>
      <c r="DS11" s="274"/>
      <c r="DT11" s="274"/>
      <c r="DU11" s="274"/>
      <c r="DV11" s="275"/>
      <c r="DW11" s="273"/>
      <c r="DX11" s="274"/>
      <c r="DY11" s="274"/>
      <c r="DZ11" s="274"/>
      <c r="EA11" s="274"/>
      <c r="EB11" s="274"/>
      <c r="EC11" s="274"/>
      <c r="ED11" s="274"/>
      <c r="EE11" s="274"/>
      <c r="EF11" s="274"/>
      <c r="EG11" s="274"/>
      <c r="EH11" s="274"/>
      <c r="EI11" s="275"/>
    </row>
    <row r="12" spans="1:139" s="6" customFormat="1" ht="16.5" customHeight="1" x14ac:dyDescent="0.2">
      <c r="A12" s="378" t="s">
        <v>30</v>
      </c>
      <c r="B12" s="379"/>
      <c r="C12" s="379"/>
      <c r="D12" s="379"/>
      <c r="E12" s="379"/>
      <c r="F12" s="380"/>
      <c r="G12" s="322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8"/>
      <c r="AB12" s="266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7"/>
      <c r="AO12" s="268"/>
      <c r="AP12" s="266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8"/>
      <c r="BD12" s="266"/>
      <c r="BE12" s="267"/>
      <c r="BF12" s="267"/>
      <c r="BG12" s="267"/>
      <c r="BH12" s="267"/>
      <c r="BI12" s="267"/>
      <c r="BJ12" s="267"/>
      <c r="BK12" s="267"/>
      <c r="BL12" s="267"/>
      <c r="BM12" s="267"/>
      <c r="BN12" s="267"/>
      <c r="BO12" s="267"/>
      <c r="BP12" s="267"/>
      <c r="BQ12" s="267"/>
      <c r="BR12" s="266"/>
      <c r="BS12" s="267"/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7"/>
      <c r="CE12" s="268"/>
      <c r="CF12" s="273"/>
      <c r="CG12" s="274"/>
      <c r="CH12" s="274"/>
      <c r="CI12" s="274"/>
      <c r="CJ12" s="274"/>
      <c r="CK12" s="274"/>
      <c r="CL12" s="274"/>
      <c r="CM12" s="274"/>
      <c r="CN12" s="274"/>
      <c r="CO12" s="274"/>
      <c r="CP12" s="274"/>
      <c r="CQ12" s="274"/>
      <c r="CR12" s="274"/>
      <c r="CS12" s="275"/>
      <c r="CT12" s="273"/>
      <c r="CU12" s="274"/>
      <c r="CV12" s="274"/>
      <c r="CW12" s="274"/>
      <c r="CX12" s="274"/>
      <c r="CY12" s="274"/>
      <c r="CZ12" s="274"/>
      <c r="DA12" s="274"/>
      <c r="DB12" s="274"/>
      <c r="DC12" s="274"/>
      <c r="DD12" s="274"/>
      <c r="DE12" s="274"/>
      <c r="DF12" s="274"/>
      <c r="DG12" s="274"/>
      <c r="DH12" s="274"/>
      <c r="DI12" s="275"/>
      <c r="DJ12" s="273"/>
      <c r="DK12" s="274"/>
      <c r="DL12" s="274"/>
      <c r="DM12" s="274"/>
      <c r="DN12" s="274"/>
      <c r="DO12" s="274"/>
      <c r="DP12" s="274"/>
      <c r="DQ12" s="274"/>
      <c r="DR12" s="274"/>
      <c r="DS12" s="274"/>
      <c r="DT12" s="274"/>
      <c r="DU12" s="274"/>
      <c r="DV12" s="275"/>
      <c r="DW12" s="273"/>
      <c r="DX12" s="274"/>
      <c r="DY12" s="274"/>
      <c r="DZ12" s="274"/>
      <c r="EA12" s="274"/>
      <c r="EB12" s="274"/>
      <c r="EC12" s="274"/>
      <c r="ED12" s="274"/>
      <c r="EE12" s="274"/>
      <c r="EF12" s="274"/>
      <c r="EG12" s="274"/>
      <c r="EH12" s="274"/>
      <c r="EI12" s="275"/>
    </row>
    <row r="13" spans="1:139" s="6" customFormat="1" ht="16.5" customHeight="1" x14ac:dyDescent="0.2">
      <c r="A13" s="374" t="s">
        <v>16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6"/>
      <c r="BR13" s="266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8"/>
      <c r="CF13" s="266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8"/>
      <c r="CT13" s="266"/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7"/>
      <c r="DH13" s="267"/>
      <c r="DI13" s="268"/>
      <c r="DJ13" s="266"/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7"/>
      <c r="DV13" s="268"/>
      <c r="DW13" s="266"/>
      <c r="DX13" s="267"/>
      <c r="DY13" s="267"/>
      <c r="DZ13" s="267"/>
      <c r="EA13" s="267"/>
      <c r="EB13" s="267"/>
      <c r="EC13" s="267"/>
      <c r="ED13" s="267"/>
      <c r="EE13" s="267"/>
      <c r="EF13" s="267"/>
      <c r="EG13" s="267"/>
      <c r="EH13" s="267"/>
      <c r="EI13" s="268"/>
    </row>
    <row r="14" spans="1:139" ht="44.25" customHeight="1" x14ac:dyDescent="0.25">
      <c r="A14" s="343" t="s">
        <v>243</v>
      </c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4"/>
      <c r="AN14" s="344"/>
      <c r="AO14" s="344"/>
      <c r="AP14" s="344"/>
      <c r="AQ14" s="344"/>
      <c r="AR14" s="344"/>
      <c r="AS14" s="344"/>
      <c r="AT14" s="344"/>
      <c r="AU14" s="344"/>
      <c r="AV14" s="344"/>
      <c r="AW14" s="344"/>
      <c r="AX14" s="344"/>
      <c r="AY14" s="344"/>
      <c r="AZ14" s="344"/>
      <c r="BA14" s="344"/>
      <c r="BB14" s="344"/>
      <c r="BC14" s="344"/>
      <c r="BD14" s="344"/>
      <c r="BE14" s="344"/>
      <c r="BF14" s="344"/>
      <c r="BG14" s="344"/>
      <c r="BH14" s="344"/>
      <c r="BI14" s="344"/>
      <c r="BJ14" s="344"/>
      <c r="BK14" s="344"/>
      <c r="BL14" s="344"/>
      <c r="BM14" s="344"/>
      <c r="BN14" s="344"/>
      <c r="BO14" s="344"/>
      <c r="BP14" s="344"/>
      <c r="BQ14" s="344"/>
      <c r="BR14" s="344"/>
      <c r="BS14" s="344"/>
      <c r="BT14" s="344"/>
      <c r="BU14" s="344"/>
      <c r="BV14" s="344"/>
      <c r="BW14" s="344"/>
      <c r="BX14" s="344"/>
      <c r="BY14" s="344"/>
      <c r="BZ14" s="344"/>
      <c r="CA14" s="344"/>
      <c r="CB14" s="344"/>
      <c r="CC14" s="344"/>
      <c r="CD14" s="344"/>
      <c r="CE14" s="344"/>
      <c r="CF14" s="344"/>
      <c r="CG14" s="344"/>
      <c r="CH14" s="344"/>
      <c r="CI14" s="344"/>
      <c r="CJ14" s="344"/>
      <c r="CK14" s="344"/>
      <c r="CL14" s="344"/>
      <c r="CM14" s="344"/>
      <c r="CN14" s="344"/>
      <c r="CO14" s="344"/>
      <c r="CP14" s="344"/>
      <c r="CQ14" s="344"/>
      <c r="CR14" s="344"/>
      <c r="CS14" s="344"/>
      <c r="CT14" s="344"/>
      <c r="CU14" s="344"/>
      <c r="CV14" s="344"/>
      <c r="CW14" s="344"/>
      <c r="CX14" s="344"/>
      <c r="CY14" s="344"/>
      <c r="CZ14" s="344"/>
      <c r="DA14" s="344"/>
      <c r="DB14" s="344"/>
      <c r="DC14" s="344"/>
      <c r="DD14" s="344"/>
      <c r="DE14" s="344"/>
      <c r="DF14" s="344"/>
      <c r="DG14" s="344"/>
      <c r="DH14" s="344"/>
      <c r="DI14" s="344"/>
      <c r="DJ14" s="344"/>
      <c r="DK14" s="344"/>
      <c r="DL14" s="344"/>
      <c r="DM14" s="344"/>
      <c r="DN14" s="344"/>
      <c r="DO14" s="344"/>
      <c r="DP14" s="344"/>
      <c r="DQ14" s="344"/>
      <c r="DR14" s="344"/>
      <c r="DS14" s="344"/>
      <c r="DT14" s="344"/>
      <c r="DU14" s="344"/>
      <c r="DV14" s="344"/>
      <c r="DW14" s="344"/>
      <c r="DX14" s="344"/>
      <c r="DY14" s="344"/>
      <c r="DZ14" s="344"/>
      <c r="EA14" s="344"/>
      <c r="EB14" s="344"/>
      <c r="EC14" s="344"/>
      <c r="ED14" s="344"/>
      <c r="EE14" s="344"/>
      <c r="EF14" s="344"/>
      <c r="EG14" s="344"/>
      <c r="EH14" s="344"/>
      <c r="EI14" s="344"/>
    </row>
  </sheetData>
  <mergeCells count="79">
    <mergeCell ref="A9:F9"/>
    <mergeCell ref="G9:AA9"/>
    <mergeCell ref="AB9:AO9"/>
    <mergeCell ref="AB10:AO10"/>
    <mergeCell ref="A8:F8"/>
    <mergeCell ref="AB8:AO8"/>
    <mergeCell ref="G8:AA8"/>
    <mergeCell ref="AP11:BC11"/>
    <mergeCell ref="BD11:BQ11"/>
    <mergeCell ref="G11:AA11"/>
    <mergeCell ref="A10:F10"/>
    <mergeCell ref="AP10:BC10"/>
    <mergeCell ref="G10:AA10"/>
    <mergeCell ref="AB11:AO11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CF7:CS7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CT9:DI9"/>
    <mergeCell ref="CF9:CS9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11:F11"/>
    <mergeCell ref="BD8:BQ8"/>
    <mergeCell ref="BR8:CE8"/>
    <mergeCell ref="DJ8:DV8"/>
    <mergeCell ref="DW8:EI8"/>
    <mergeCell ref="AP8:BC8"/>
    <mergeCell ref="CT8:DI8"/>
    <mergeCell ref="BD9:BQ9"/>
    <mergeCell ref="BR9:CE9"/>
    <mergeCell ref="BD10:BQ10"/>
    <mergeCell ref="BR10:CE10"/>
    <mergeCell ref="AP9:BC9"/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  <mergeCell ref="DW9:EI9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323" t="s">
        <v>3</v>
      </c>
      <c r="B5" s="324"/>
      <c r="C5" s="324"/>
      <c r="D5" s="324"/>
      <c r="E5" s="324"/>
      <c r="F5" s="325"/>
      <c r="G5" s="323" t="s">
        <v>45</v>
      </c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5"/>
      <c r="AB5" s="323" t="s">
        <v>219</v>
      </c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5"/>
      <c r="AP5" s="323" t="s">
        <v>81</v>
      </c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5"/>
      <c r="BD5" s="323" t="s">
        <v>82</v>
      </c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3" t="s">
        <v>245</v>
      </c>
      <c r="BS5" s="324"/>
      <c r="BT5" s="324"/>
      <c r="BU5" s="324"/>
      <c r="BV5" s="324"/>
      <c r="BW5" s="324"/>
      <c r="BX5" s="324"/>
      <c r="BY5" s="324"/>
      <c r="BZ5" s="324"/>
      <c r="CA5" s="324"/>
      <c r="CB5" s="324"/>
      <c r="CC5" s="324"/>
      <c r="CD5" s="324"/>
      <c r="CE5" s="325"/>
      <c r="CF5" s="332" t="s">
        <v>0</v>
      </c>
      <c r="CG5" s="290"/>
      <c r="CH5" s="290"/>
      <c r="CI5" s="290"/>
      <c r="CJ5" s="290"/>
      <c r="CK5" s="290"/>
      <c r="CL5" s="290"/>
      <c r="CM5" s="290"/>
      <c r="CN5" s="290"/>
      <c r="CO5" s="290"/>
      <c r="CP5" s="290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290"/>
      <c r="DB5" s="290"/>
      <c r="DC5" s="290"/>
      <c r="DD5" s="290"/>
      <c r="DE5" s="290"/>
      <c r="DF5" s="290"/>
      <c r="DG5" s="290"/>
      <c r="DH5" s="290"/>
      <c r="DI5" s="290"/>
      <c r="DJ5" s="290"/>
      <c r="DK5" s="290"/>
      <c r="DL5" s="290"/>
      <c r="DM5" s="290"/>
      <c r="DN5" s="290"/>
      <c r="DO5" s="290"/>
      <c r="DP5" s="290"/>
      <c r="DQ5" s="290"/>
      <c r="DR5" s="290"/>
      <c r="DS5" s="290"/>
      <c r="DT5" s="290"/>
      <c r="DU5" s="290"/>
      <c r="DV5" s="290"/>
      <c r="DW5" s="290"/>
      <c r="DX5" s="290"/>
      <c r="DY5" s="290"/>
      <c r="DZ5" s="290"/>
      <c r="EA5" s="290"/>
      <c r="EB5" s="290"/>
      <c r="EC5" s="290"/>
      <c r="ED5" s="290"/>
      <c r="EE5" s="290"/>
      <c r="EF5" s="290"/>
      <c r="EG5" s="290"/>
      <c r="EH5" s="290"/>
      <c r="EI5" s="290"/>
      <c r="EJ5" s="290"/>
      <c r="EK5" s="290"/>
      <c r="EL5" s="290"/>
      <c r="EM5" s="290"/>
      <c r="EN5" s="290"/>
      <c r="EO5" s="290"/>
      <c r="EP5" s="290"/>
      <c r="EQ5" s="290"/>
      <c r="ER5" s="290"/>
      <c r="ES5" s="290"/>
      <c r="ET5" s="290"/>
      <c r="EU5" s="290"/>
      <c r="EV5" s="290"/>
      <c r="EW5" s="290"/>
      <c r="EX5" s="291"/>
    </row>
    <row r="6" spans="1:154" s="3" customFormat="1" ht="64.5" customHeight="1" x14ac:dyDescent="0.2">
      <c r="A6" s="326"/>
      <c r="B6" s="327"/>
      <c r="C6" s="327"/>
      <c r="D6" s="327"/>
      <c r="E6" s="327"/>
      <c r="F6" s="328"/>
      <c r="G6" s="326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8"/>
      <c r="AB6" s="326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8"/>
      <c r="AP6" s="326"/>
      <c r="AQ6" s="327"/>
      <c r="AR6" s="327"/>
      <c r="AS6" s="327"/>
      <c r="AT6" s="327"/>
      <c r="AU6" s="327"/>
      <c r="AV6" s="327"/>
      <c r="AW6" s="327"/>
      <c r="AX6" s="327"/>
      <c r="AY6" s="327"/>
      <c r="AZ6" s="327"/>
      <c r="BA6" s="327"/>
      <c r="BB6" s="327"/>
      <c r="BC6" s="328"/>
      <c r="BD6" s="326"/>
      <c r="BE6" s="327"/>
      <c r="BF6" s="327"/>
      <c r="BG6" s="327"/>
      <c r="BH6" s="327"/>
      <c r="BI6" s="327"/>
      <c r="BJ6" s="327"/>
      <c r="BK6" s="327"/>
      <c r="BL6" s="327"/>
      <c r="BM6" s="327"/>
      <c r="BN6" s="327"/>
      <c r="BO6" s="327"/>
      <c r="BP6" s="327"/>
      <c r="BQ6" s="327"/>
      <c r="BR6" s="326"/>
      <c r="BS6" s="327"/>
      <c r="BT6" s="327"/>
      <c r="BU6" s="327"/>
      <c r="BV6" s="327"/>
      <c r="BW6" s="327"/>
      <c r="BX6" s="327"/>
      <c r="BY6" s="327"/>
      <c r="BZ6" s="327"/>
      <c r="CA6" s="327"/>
      <c r="CB6" s="327"/>
      <c r="CC6" s="327"/>
      <c r="CD6" s="327"/>
      <c r="CE6" s="328"/>
      <c r="CF6" s="340" t="s">
        <v>168</v>
      </c>
      <c r="CG6" s="305"/>
      <c r="CH6" s="305"/>
      <c r="CI6" s="305"/>
      <c r="CJ6" s="305"/>
      <c r="CK6" s="305"/>
      <c r="CL6" s="305"/>
      <c r="CM6" s="305"/>
      <c r="CN6" s="305"/>
      <c r="CO6" s="305"/>
      <c r="CP6" s="305"/>
      <c r="CQ6" s="305"/>
      <c r="CR6" s="305"/>
      <c r="CS6" s="306"/>
      <c r="CT6" s="340" t="s">
        <v>176</v>
      </c>
      <c r="CU6" s="305"/>
      <c r="CV6" s="305"/>
      <c r="CW6" s="305"/>
      <c r="CX6" s="305"/>
      <c r="CY6" s="305"/>
      <c r="CZ6" s="305"/>
      <c r="DA6" s="305"/>
      <c r="DB6" s="305"/>
      <c r="DC6" s="305"/>
      <c r="DD6" s="305"/>
      <c r="DE6" s="305"/>
      <c r="DF6" s="305"/>
      <c r="DG6" s="305"/>
      <c r="DH6" s="305"/>
      <c r="DI6" s="306"/>
      <c r="DJ6" s="340" t="s">
        <v>17</v>
      </c>
      <c r="DK6" s="305"/>
      <c r="DL6" s="305"/>
      <c r="DM6" s="305"/>
      <c r="DN6" s="305"/>
      <c r="DO6" s="305"/>
      <c r="DP6" s="305"/>
      <c r="DQ6" s="305"/>
      <c r="DR6" s="305"/>
      <c r="DS6" s="305"/>
      <c r="DT6" s="305"/>
      <c r="DU6" s="305"/>
      <c r="DV6" s="305"/>
      <c r="DW6" s="305"/>
      <c r="DX6" s="306"/>
      <c r="DY6" s="383" t="s">
        <v>18</v>
      </c>
      <c r="DZ6" s="383"/>
      <c r="EA6" s="383"/>
      <c r="EB6" s="383"/>
      <c r="EC6" s="383"/>
      <c r="ED6" s="383"/>
      <c r="EE6" s="383"/>
      <c r="EF6" s="383"/>
      <c r="EG6" s="383"/>
      <c r="EH6" s="383"/>
      <c r="EI6" s="383"/>
      <c r="EJ6" s="383"/>
      <c r="EK6" s="383"/>
      <c r="EL6" s="383"/>
      <c r="EM6" s="383"/>
      <c r="EN6" s="383"/>
      <c r="EO6" s="383"/>
      <c r="EP6" s="383"/>
      <c r="EQ6" s="383"/>
      <c r="ER6" s="383"/>
      <c r="ES6" s="383"/>
      <c r="ET6" s="383"/>
      <c r="EU6" s="383"/>
      <c r="EV6" s="383"/>
      <c r="EW6" s="383"/>
      <c r="EX6" s="384"/>
    </row>
    <row r="7" spans="1:154" s="3" customFormat="1" ht="30" customHeight="1" x14ac:dyDescent="0.2">
      <c r="A7" s="329"/>
      <c r="B7" s="330"/>
      <c r="C7" s="330"/>
      <c r="D7" s="330"/>
      <c r="E7" s="330"/>
      <c r="F7" s="331"/>
      <c r="G7" s="329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1"/>
      <c r="AB7" s="329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1"/>
      <c r="AP7" s="329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1"/>
      <c r="BD7" s="329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29"/>
      <c r="BS7" s="330"/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1"/>
      <c r="CF7" s="307"/>
      <c r="CG7" s="308"/>
      <c r="CH7" s="308"/>
      <c r="CI7" s="308"/>
      <c r="CJ7" s="308"/>
      <c r="CK7" s="308"/>
      <c r="CL7" s="308"/>
      <c r="CM7" s="308"/>
      <c r="CN7" s="308"/>
      <c r="CO7" s="308"/>
      <c r="CP7" s="308"/>
      <c r="CQ7" s="308"/>
      <c r="CR7" s="308"/>
      <c r="CS7" s="309"/>
      <c r="CT7" s="307"/>
      <c r="CU7" s="308"/>
      <c r="CV7" s="308"/>
      <c r="CW7" s="308"/>
      <c r="CX7" s="308"/>
      <c r="CY7" s="308"/>
      <c r="CZ7" s="308"/>
      <c r="DA7" s="308"/>
      <c r="DB7" s="308"/>
      <c r="DC7" s="308"/>
      <c r="DD7" s="308"/>
      <c r="DE7" s="308"/>
      <c r="DF7" s="308"/>
      <c r="DG7" s="308"/>
      <c r="DH7" s="308"/>
      <c r="DI7" s="309"/>
      <c r="DJ7" s="307"/>
      <c r="DK7" s="308"/>
      <c r="DL7" s="308"/>
      <c r="DM7" s="308"/>
      <c r="DN7" s="308"/>
      <c r="DO7" s="308"/>
      <c r="DP7" s="308"/>
      <c r="DQ7" s="308"/>
      <c r="DR7" s="308"/>
      <c r="DS7" s="308"/>
      <c r="DT7" s="308"/>
      <c r="DU7" s="308"/>
      <c r="DV7" s="308"/>
      <c r="DW7" s="308"/>
      <c r="DX7" s="309"/>
      <c r="DY7" s="332" t="s">
        <v>2</v>
      </c>
      <c r="DZ7" s="333"/>
      <c r="EA7" s="333"/>
      <c r="EB7" s="333"/>
      <c r="EC7" s="333"/>
      <c r="ED7" s="333"/>
      <c r="EE7" s="333"/>
      <c r="EF7" s="333"/>
      <c r="EG7" s="333"/>
      <c r="EH7" s="333"/>
      <c r="EI7" s="333"/>
      <c r="EJ7" s="333"/>
      <c r="EK7" s="334"/>
      <c r="EL7" s="332" t="s">
        <v>43</v>
      </c>
      <c r="EM7" s="333"/>
      <c r="EN7" s="333"/>
      <c r="EO7" s="333"/>
      <c r="EP7" s="333"/>
      <c r="EQ7" s="333"/>
      <c r="ER7" s="333"/>
      <c r="ES7" s="333"/>
      <c r="ET7" s="333"/>
      <c r="EU7" s="333"/>
      <c r="EV7" s="333"/>
      <c r="EW7" s="333"/>
      <c r="EX7" s="334"/>
    </row>
    <row r="8" spans="1:154" s="7" customFormat="1" ht="12.75" x14ac:dyDescent="0.2">
      <c r="A8" s="335">
        <v>1</v>
      </c>
      <c r="B8" s="336"/>
      <c r="C8" s="336"/>
      <c r="D8" s="336"/>
      <c r="E8" s="336"/>
      <c r="F8" s="337"/>
      <c r="G8" s="335">
        <v>2</v>
      </c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7"/>
      <c r="AB8" s="335">
        <v>3</v>
      </c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7"/>
      <c r="AP8" s="335">
        <v>4</v>
      </c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7"/>
      <c r="BD8" s="335">
        <v>5</v>
      </c>
      <c r="BE8" s="336"/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6"/>
      <c r="BR8" s="335">
        <v>6</v>
      </c>
      <c r="BS8" s="336"/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7"/>
      <c r="CF8" s="335">
        <v>7</v>
      </c>
      <c r="CG8" s="336"/>
      <c r="CH8" s="336"/>
      <c r="CI8" s="336"/>
      <c r="CJ8" s="336"/>
      <c r="CK8" s="336"/>
      <c r="CL8" s="336"/>
      <c r="CM8" s="336"/>
      <c r="CN8" s="336"/>
      <c r="CO8" s="336"/>
      <c r="CP8" s="336"/>
      <c r="CQ8" s="336"/>
      <c r="CR8" s="336"/>
      <c r="CS8" s="337"/>
      <c r="CT8" s="335">
        <v>8</v>
      </c>
      <c r="CU8" s="336"/>
      <c r="CV8" s="336"/>
      <c r="CW8" s="336"/>
      <c r="CX8" s="336"/>
      <c r="CY8" s="336"/>
      <c r="CZ8" s="336"/>
      <c r="DA8" s="336"/>
      <c r="DB8" s="336"/>
      <c r="DC8" s="336"/>
      <c r="DD8" s="336"/>
      <c r="DE8" s="336"/>
      <c r="DF8" s="336"/>
      <c r="DG8" s="336"/>
      <c r="DH8" s="336"/>
      <c r="DI8" s="337"/>
      <c r="DJ8" s="335">
        <v>9</v>
      </c>
      <c r="DK8" s="336"/>
      <c r="DL8" s="336"/>
      <c r="DM8" s="336"/>
      <c r="DN8" s="336"/>
      <c r="DO8" s="336"/>
      <c r="DP8" s="336"/>
      <c r="DQ8" s="336"/>
      <c r="DR8" s="336"/>
      <c r="DS8" s="336"/>
      <c r="DT8" s="336"/>
      <c r="DU8" s="336"/>
      <c r="DV8" s="336"/>
      <c r="DW8" s="336"/>
      <c r="DX8" s="337"/>
      <c r="DY8" s="335">
        <v>10</v>
      </c>
      <c r="DZ8" s="336"/>
      <c r="EA8" s="336"/>
      <c r="EB8" s="336"/>
      <c r="EC8" s="336"/>
      <c r="ED8" s="336"/>
      <c r="EE8" s="336"/>
      <c r="EF8" s="336"/>
      <c r="EG8" s="336"/>
      <c r="EH8" s="336"/>
      <c r="EI8" s="336"/>
      <c r="EJ8" s="336"/>
      <c r="EK8" s="337"/>
      <c r="EL8" s="335">
        <v>11</v>
      </c>
      <c r="EM8" s="336"/>
      <c r="EN8" s="336"/>
      <c r="EO8" s="336"/>
      <c r="EP8" s="336"/>
      <c r="EQ8" s="336"/>
      <c r="ER8" s="336"/>
      <c r="ES8" s="336"/>
      <c r="ET8" s="336"/>
      <c r="EU8" s="336"/>
      <c r="EV8" s="336"/>
      <c r="EW8" s="336"/>
      <c r="EX8" s="337"/>
    </row>
    <row r="9" spans="1:154" s="6" customFormat="1" ht="83.25" customHeight="1" x14ac:dyDescent="0.2">
      <c r="A9" s="375" t="s">
        <v>6</v>
      </c>
      <c r="B9" s="376"/>
      <c r="C9" s="376"/>
      <c r="D9" s="376"/>
      <c r="E9" s="376"/>
      <c r="F9" s="377"/>
      <c r="G9" s="263" t="s">
        <v>170</v>
      </c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9"/>
      <c r="AB9" s="273" t="s">
        <v>1</v>
      </c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5"/>
      <c r="AP9" s="273" t="s">
        <v>1</v>
      </c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5"/>
      <c r="BD9" s="273" t="s">
        <v>1</v>
      </c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8"/>
      <c r="CT9" s="266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8"/>
      <c r="DJ9" s="266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7"/>
      <c r="DW9" s="267"/>
      <c r="DX9" s="268"/>
      <c r="DY9" s="266"/>
      <c r="DZ9" s="267"/>
      <c r="EA9" s="267"/>
      <c r="EB9" s="267"/>
      <c r="EC9" s="267"/>
      <c r="ED9" s="267"/>
      <c r="EE9" s="267"/>
      <c r="EF9" s="267"/>
      <c r="EG9" s="267"/>
      <c r="EH9" s="267"/>
      <c r="EI9" s="267"/>
      <c r="EJ9" s="267"/>
      <c r="EK9" s="268"/>
      <c r="EL9" s="266"/>
      <c r="EM9" s="267"/>
      <c r="EN9" s="267"/>
      <c r="EO9" s="267"/>
      <c r="EP9" s="267"/>
      <c r="EQ9" s="267"/>
      <c r="ER9" s="267"/>
      <c r="ES9" s="267"/>
      <c r="ET9" s="267"/>
      <c r="EU9" s="267"/>
      <c r="EV9" s="267"/>
      <c r="EW9" s="267"/>
      <c r="EX9" s="268"/>
    </row>
    <row r="10" spans="1:154" s="6" customFormat="1" ht="16.5" customHeight="1" x14ac:dyDescent="0.2">
      <c r="A10" s="375" t="s">
        <v>25</v>
      </c>
      <c r="B10" s="376"/>
      <c r="C10" s="376"/>
      <c r="D10" s="376"/>
      <c r="E10" s="376"/>
      <c r="F10" s="377"/>
      <c r="G10" s="263" t="s">
        <v>73</v>
      </c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9"/>
      <c r="AB10" s="273" t="s">
        <v>1</v>
      </c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5"/>
      <c r="AP10" s="273" t="s">
        <v>1</v>
      </c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5"/>
      <c r="BD10" s="273" t="s">
        <v>1</v>
      </c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73" t="s">
        <v>1</v>
      </c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  <c r="CC10" s="274"/>
      <c r="CD10" s="274"/>
      <c r="CE10" s="275"/>
      <c r="CF10" s="266" t="s">
        <v>1</v>
      </c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8"/>
      <c r="CT10" s="266" t="s">
        <v>1</v>
      </c>
      <c r="CU10" s="267"/>
      <c r="CV10" s="267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7"/>
      <c r="DI10" s="268"/>
      <c r="DJ10" s="266" t="s">
        <v>1</v>
      </c>
      <c r="DK10" s="267"/>
      <c r="DL10" s="267"/>
      <c r="DM10" s="267"/>
      <c r="DN10" s="267"/>
      <c r="DO10" s="267"/>
      <c r="DP10" s="267"/>
      <c r="DQ10" s="267"/>
      <c r="DR10" s="267"/>
      <c r="DS10" s="267"/>
      <c r="DT10" s="267"/>
      <c r="DU10" s="267"/>
      <c r="DV10" s="267"/>
      <c r="DW10" s="267"/>
      <c r="DX10" s="268"/>
      <c r="DY10" s="273" t="s">
        <v>1</v>
      </c>
      <c r="DZ10" s="274"/>
      <c r="EA10" s="274"/>
      <c r="EB10" s="274"/>
      <c r="EC10" s="274"/>
      <c r="ED10" s="274"/>
      <c r="EE10" s="274"/>
      <c r="EF10" s="274"/>
      <c r="EG10" s="274"/>
      <c r="EH10" s="274"/>
      <c r="EI10" s="274"/>
      <c r="EJ10" s="274"/>
      <c r="EK10" s="275"/>
      <c r="EL10" s="273" t="s">
        <v>1</v>
      </c>
      <c r="EM10" s="274"/>
      <c r="EN10" s="274"/>
      <c r="EO10" s="274"/>
      <c r="EP10" s="274"/>
      <c r="EQ10" s="274"/>
      <c r="ER10" s="274"/>
      <c r="ES10" s="274"/>
      <c r="ET10" s="274"/>
      <c r="EU10" s="274"/>
      <c r="EV10" s="274"/>
      <c r="EW10" s="274"/>
      <c r="EX10" s="275"/>
    </row>
    <row r="11" spans="1:154" s="6" customFormat="1" ht="16.5" customHeight="1" x14ac:dyDescent="0.2">
      <c r="A11" s="378"/>
      <c r="B11" s="379"/>
      <c r="C11" s="379"/>
      <c r="D11" s="379"/>
      <c r="E11" s="379"/>
      <c r="F11" s="380"/>
      <c r="G11" s="43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9"/>
      <c r="AB11" s="266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8"/>
      <c r="AP11" s="266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  <c r="BB11" s="267"/>
      <c r="BC11" s="268"/>
      <c r="BD11" s="266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7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8"/>
      <c r="CT11" s="266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8"/>
      <c r="DJ11" s="266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7"/>
      <c r="DW11" s="267"/>
      <c r="DX11" s="268"/>
      <c r="DY11" s="273" t="s">
        <v>1</v>
      </c>
      <c r="DZ11" s="274"/>
      <c r="EA11" s="274"/>
      <c r="EB11" s="274"/>
      <c r="EC11" s="274"/>
      <c r="ED11" s="274"/>
      <c r="EE11" s="274"/>
      <c r="EF11" s="274"/>
      <c r="EG11" s="274"/>
      <c r="EH11" s="274"/>
      <c r="EI11" s="274"/>
      <c r="EJ11" s="274"/>
      <c r="EK11" s="275"/>
      <c r="EL11" s="273" t="s">
        <v>1</v>
      </c>
      <c r="EM11" s="274"/>
      <c r="EN11" s="274"/>
      <c r="EO11" s="274"/>
      <c r="EP11" s="274"/>
      <c r="EQ11" s="274"/>
      <c r="ER11" s="274"/>
      <c r="ES11" s="274"/>
      <c r="ET11" s="274"/>
      <c r="EU11" s="274"/>
      <c r="EV11" s="274"/>
      <c r="EW11" s="274"/>
      <c r="EX11" s="275"/>
    </row>
    <row r="12" spans="1:154" s="6" customFormat="1" ht="93" customHeight="1" x14ac:dyDescent="0.2">
      <c r="A12" s="375" t="s">
        <v>7</v>
      </c>
      <c r="B12" s="376"/>
      <c r="C12" s="376"/>
      <c r="D12" s="376"/>
      <c r="E12" s="376"/>
      <c r="F12" s="377"/>
      <c r="G12" s="263" t="s">
        <v>171</v>
      </c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9"/>
      <c r="AB12" s="273" t="s">
        <v>1</v>
      </c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5"/>
      <c r="AP12" s="273" t="s">
        <v>1</v>
      </c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5"/>
      <c r="BD12" s="273" t="s">
        <v>1</v>
      </c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  <c r="BP12" s="274"/>
      <c r="BQ12" s="274"/>
      <c r="BR12" s="266"/>
      <c r="BS12" s="267"/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7"/>
      <c r="CE12" s="268"/>
      <c r="CF12" s="266"/>
      <c r="CG12" s="267"/>
      <c r="CH12" s="267"/>
      <c r="CI12" s="267"/>
      <c r="CJ12" s="267"/>
      <c r="CK12" s="267"/>
      <c r="CL12" s="267"/>
      <c r="CM12" s="267"/>
      <c r="CN12" s="267"/>
      <c r="CO12" s="267"/>
      <c r="CP12" s="267"/>
      <c r="CQ12" s="267"/>
      <c r="CR12" s="267"/>
      <c r="CS12" s="268"/>
      <c r="CT12" s="266"/>
      <c r="CU12" s="267"/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8"/>
      <c r="DJ12" s="266"/>
      <c r="DK12" s="267"/>
      <c r="DL12" s="267"/>
      <c r="DM12" s="267"/>
      <c r="DN12" s="267"/>
      <c r="DO12" s="267"/>
      <c r="DP12" s="267"/>
      <c r="DQ12" s="267"/>
      <c r="DR12" s="267"/>
      <c r="DS12" s="267"/>
      <c r="DT12" s="267"/>
      <c r="DU12" s="267"/>
      <c r="DV12" s="267"/>
      <c r="DW12" s="267"/>
      <c r="DX12" s="268"/>
      <c r="DY12" s="266"/>
      <c r="DZ12" s="267"/>
      <c r="EA12" s="267"/>
      <c r="EB12" s="267"/>
      <c r="EC12" s="267"/>
      <c r="ED12" s="267"/>
      <c r="EE12" s="267"/>
      <c r="EF12" s="267"/>
      <c r="EG12" s="267"/>
      <c r="EH12" s="267"/>
      <c r="EI12" s="267"/>
      <c r="EJ12" s="267"/>
      <c r="EK12" s="268"/>
      <c r="EL12" s="266"/>
      <c r="EM12" s="267"/>
      <c r="EN12" s="267"/>
      <c r="EO12" s="267"/>
      <c r="EP12" s="267"/>
      <c r="EQ12" s="267"/>
      <c r="ER12" s="267"/>
      <c r="ES12" s="267"/>
      <c r="ET12" s="267"/>
      <c r="EU12" s="267"/>
      <c r="EV12" s="267"/>
      <c r="EW12" s="267"/>
      <c r="EX12" s="268"/>
    </row>
    <row r="13" spans="1:154" s="6" customFormat="1" ht="16.5" customHeight="1" x14ac:dyDescent="0.2">
      <c r="A13" s="375" t="s">
        <v>30</v>
      </c>
      <c r="B13" s="376"/>
      <c r="C13" s="376"/>
      <c r="D13" s="376"/>
      <c r="E13" s="376"/>
      <c r="F13" s="377"/>
      <c r="G13" s="263" t="s">
        <v>73</v>
      </c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9"/>
      <c r="AB13" s="273" t="s">
        <v>1</v>
      </c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5"/>
      <c r="AP13" s="273" t="s">
        <v>1</v>
      </c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5"/>
      <c r="BD13" s="273" t="s">
        <v>1</v>
      </c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3" t="s">
        <v>1</v>
      </c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  <c r="CC13" s="274"/>
      <c r="CD13" s="274"/>
      <c r="CE13" s="275"/>
      <c r="CF13" s="266" t="s">
        <v>1</v>
      </c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8"/>
      <c r="CT13" s="266" t="s">
        <v>1</v>
      </c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7"/>
      <c r="DH13" s="267"/>
      <c r="DI13" s="268"/>
      <c r="DJ13" s="266" t="s">
        <v>1</v>
      </c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7"/>
      <c r="DV13" s="267"/>
      <c r="DW13" s="267"/>
      <c r="DX13" s="268"/>
      <c r="DY13" s="273" t="s">
        <v>1</v>
      </c>
      <c r="DZ13" s="274"/>
      <c r="EA13" s="274"/>
      <c r="EB13" s="274"/>
      <c r="EC13" s="274"/>
      <c r="ED13" s="274"/>
      <c r="EE13" s="274"/>
      <c r="EF13" s="274"/>
      <c r="EG13" s="274"/>
      <c r="EH13" s="274"/>
      <c r="EI13" s="274"/>
      <c r="EJ13" s="274"/>
      <c r="EK13" s="275"/>
      <c r="EL13" s="273" t="s">
        <v>1</v>
      </c>
      <c r="EM13" s="274"/>
      <c r="EN13" s="274"/>
      <c r="EO13" s="274"/>
      <c r="EP13" s="274"/>
      <c r="EQ13" s="274"/>
      <c r="ER13" s="274"/>
      <c r="ES13" s="274"/>
      <c r="ET13" s="274"/>
      <c r="EU13" s="274"/>
      <c r="EV13" s="274"/>
      <c r="EW13" s="274"/>
      <c r="EX13" s="275"/>
    </row>
    <row r="14" spans="1:154" s="6" customFormat="1" ht="16.5" customHeight="1" x14ac:dyDescent="0.2">
      <c r="A14" s="378"/>
      <c r="B14" s="379"/>
      <c r="C14" s="379"/>
      <c r="D14" s="379"/>
      <c r="E14" s="379"/>
      <c r="F14" s="380"/>
      <c r="G14" s="43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9"/>
      <c r="AB14" s="266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7"/>
      <c r="AN14" s="267"/>
      <c r="AO14" s="268"/>
      <c r="AP14" s="266"/>
      <c r="AQ14" s="267"/>
      <c r="AR14" s="267"/>
      <c r="AS14" s="267"/>
      <c r="AT14" s="267"/>
      <c r="AU14" s="267"/>
      <c r="AV14" s="267"/>
      <c r="AW14" s="267"/>
      <c r="AX14" s="267"/>
      <c r="AY14" s="267"/>
      <c r="AZ14" s="267"/>
      <c r="BA14" s="267"/>
      <c r="BB14" s="267"/>
      <c r="BC14" s="268"/>
      <c r="BD14" s="266"/>
      <c r="BE14" s="267"/>
      <c r="BF14" s="267"/>
      <c r="BG14" s="267"/>
      <c r="BH14" s="267"/>
      <c r="BI14" s="267"/>
      <c r="BJ14" s="267"/>
      <c r="BK14" s="267"/>
      <c r="BL14" s="267"/>
      <c r="BM14" s="267"/>
      <c r="BN14" s="267"/>
      <c r="BO14" s="267"/>
      <c r="BP14" s="267"/>
      <c r="BQ14" s="267"/>
      <c r="BR14" s="266"/>
      <c r="BS14" s="267"/>
      <c r="BT14" s="267"/>
      <c r="BU14" s="267"/>
      <c r="BV14" s="267"/>
      <c r="BW14" s="267"/>
      <c r="BX14" s="267"/>
      <c r="BY14" s="267"/>
      <c r="BZ14" s="267"/>
      <c r="CA14" s="267"/>
      <c r="CB14" s="267"/>
      <c r="CC14" s="267"/>
      <c r="CD14" s="267"/>
      <c r="CE14" s="268"/>
      <c r="CF14" s="266"/>
      <c r="CG14" s="267"/>
      <c r="CH14" s="267"/>
      <c r="CI14" s="267"/>
      <c r="CJ14" s="267"/>
      <c r="CK14" s="267"/>
      <c r="CL14" s="267"/>
      <c r="CM14" s="267"/>
      <c r="CN14" s="267"/>
      <c r="CO14" s="267"/>
      <c r="CP14" s="267"/>
      <c r="CQ14" s="267"/>
      <c r="CR14" s="267"/>
      <c r="CS14" s="268"/>
      <c r="CT14" s="266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7"/>
      <c r="DF14" s="267"/>
      <c r="DG14" s="267"/>
      <c r="DH14" s="267"/>
      <c r="DI14" s="268"/>
      <c r="DJ14" s="266"/>
      <c r="DK14" s="267"/>
      <c r="DL14" s="267"/>
      <c r="DM14" s="267"/>
      <c r="DN14" s="267"/>
      <c r="DO14" s="267"/>
      <c r="DP14" s="267"/>
      <c r="DQ14" s="267"/>
      <c r="DR14" s="267"/>
      <c r="DS14" s="267"/>
      <c r="DT14" s="267"/>
      <c r="DU14" s="267"/>
      <c r="DV14" s="267"/>
      <c r="DW14" s="267"/>
      <c r="DX14" s="268"/>
      <c r="DY14" s="273" t="s">
        <v>1</v>
      </c>
      <c r="DZ14" s="274"/>
      <c r="EA14" s="274"/>
      <c r="EB14" s="274"/>
      <c r="EC14" s="274"/>
      <c r="ED14" s="274"/>
      <c r="EE14" s="274"/>
      <c r="EF14" s="274"/>
      <c r="EG14" s="274"/>
      <c r="EH14" s="274"/>
      <c r="EI14" s="274"/>
      <c r="EJ14" s="274"/>
      <c r="EK14" s="275"/>
      <c r="EL14" s="273" t="s">
        <v>1</v>
      </c>
      <c r="EM14" s="274"/>
      <c r="EN14" s="274"/>
      <c r="EO14" s="274"/>
      <c r="EP14" s="274"/>
      <c r="EQ14" s="274"/>
      <c r="ER14" s="274"/>
      <c r="ES14" s="274"/>
      <c r="ET14" s="274"/>
      <c r="EU14" s="274"/>
      <c r="EV14" s="274"/>
      <c r="EW14" s="274"/>
      <c r="EX14" s="275"/>
    </row>
    <row r="15" spans="1:154" s="6" customFormat="1" ht="66.75" customHeight="1" x14ac:dyDescent="0.2">
      <c r="A15" s="375" t="s">
        <v>8</v>
      </c>
      <c r="B15" s="376"/>
      <c r="C15" s="376"/>
      <c r="D15" s="376"/>
      <c r="E15" s="376"/>
      <c r="F15" s="377"/>
      <c r="G15" s="263" t="s">
        <v>172</v>
      </c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9"/>
      <c r="AB15" s="273" t="s">
        <v>1</v>
      </c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5"/>
      <c r="AP15" s="273" t="s">
        <v>1</v>
      </c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5"/>
      <c r="BD15" s="273" t="s">
        <v>1</v>
      </c>
      <c r="BE15" s="274"/>
      <c r="BF15" s="274"/>
      <c r="BG15" s="274"/>
      <c r="BH15" s="274"/>
      <c r="BI15" s="274"/>
      <c r="BJ15" s="274"/>
      <c r="BK15" s="274"/>
      <c r="BL15" s="274"/>
      <c r="BM15" s="274"/>
      <c r="BN15" s="274"/>
      <c r="BO15" s="274"/>
      <c r="BP15" s="274"/>
      <c r="BQ15" s="274"/>
      <c r="BR15" s="266"/>
      <c r="BS15" s="267"/>
      <c r="BT15" s="267"/>
      <c r="BU15" s="267"/>
      <c r="BV15" s="267"/>
      <c r="BW15" s="267"/>
      <c r="BX15" s="267"/>
      <c r="BY15" s="267"/>
      <c r="BZ15" s="267"/>
      <c r="CA15" s="267"/>
      <c r="CB15" s="267"/>
      <c r="CC15" s="267"/>
      <c r="CD15" s="267"/>
      <c r="CE15" s="268"/>
      <c r="CF15" s="266"/>
      <c r="CG15" s="267"/>
      <c r="CH15" s="267"/>
      <c r="CI15" s="267"/>
      <c r="CJ15" s="267"/>
      <c r="CK15" s="267"/>
      <c r="CL15" s="267"/>
      <c r="CM15" s="267"/>
      <c r="CN15" s="267"/>
      <c r="CO15" s="267"/>
      <c r="CP15" s="267"/>
      <c r="CQ15" s="267"/>
      <c r="CR15" s="267"/>
      <c r="CS15" s="268"/>
      <c r="CT15" s="266"/>
      <c r="CU15" s="267"/>
      <c r="CV15" s="267"/>
      <c r="CW15" s="267"/>
      <c r="CX15" s="267"/>
      <c r="CY15" s="267"/>
      <c r="CZ15" s="267"/>
      <c r="DA15" s="267"/>
      <c r="DB15" s="267"/>
      <c r="DC15" s="267"/>
      <c r="DD15" s="267"/>
      <c r="DE15" s="267"/>
      <c r="DF15" s="267"/>
      <c r="DG15" s="267"/>
      <c r="DH15" s="267"/>
      <c r="DI15" s="268"/>
      <c r="DJ15" s="266"/>
      <c r="DK15" s="267"/>
      <c r="DL15" s="267"/>
      <c r="DM15" s="267"/>
      <c r="DN15" s="267"/>
      <c r="DO15" s="267"/>
      <c r="DP15" s="267"/>
      <c r="DQ15" s="267"/>
      <c r="DR15" s="267"/>
      <c r="DS15" s="267"/>
      <c r="DT15" s="267"/>
      <c r="DU15" s="267"/>
      <c r="DV15" s="267"/>
      <c r="DW15" s="267"/>
      <c r="DX15" s="268"/>
      <c r="DY15" s="266"/>
      <c r="DZ15" s="267"/>
      <c r="EA15" s="267"/>
      <c r="EB15" s="267"/>
      <c r="EC15" s="267"/>
      <c r="ED15" s="267"/>
      <c r="EE15" s="267"/>
      <c r="EF15" s="267"/>
      <c r="EG15" s="267"/>
      <c r="EH15" s="267"/>
      <c r="EI15" s="267"/>
      <c r="EJ15" s="267"/>
      <c r="EK15" s="268"/>
      <c r="EL15" s="266"/>
      <c r="EM15" s="267"/>
      <c r="EN15" s="267"/>
      <c r="EO15" s="267"/>
      <c r="EP15" s="267"/>
      <c r="EQ15" s="267"/>
      <c r="ER15" s="267"/>
      <c r="ES15" s="267"/>
      <c r="ET15" s="267"/>
      <c r="EU15" s="267"/>
      <c r="EV15" s="267"/>
      <c r="EW15" s="267"/>
      <c r="EX15" s="268"/>
    </row>
    <row r="16" spans="1:154" s="6" customFormat="1" ht="16.5" customHeight="1" x14ac:dyDescent="0.2">
      <c r="A16" s="375" t="s">
        <v>11</v>
      </c>
      <c r="B16" s="376"/>
      <c r="C16" s="376"/>
      <c r="D16" s="376"/>
      <c r="E16" s="376"/>
      <c r="F16" s="377"/>
      <c r="G16" s="263" t="s">
        <v>73</v>
      </c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9"/>
      <c r="AB16" s="273" t="s">
        <v>1</v>
      </c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5"/>
      <c r="AP16" s="273" t="s">
        <v>1</v>
      </c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5"/>
      <c r="BD16" s="273" t="s">
        <v>1</v>
      </c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  <c r="BP16" s="274"/>
      <c r="BQ16" s="274"/>
      <c r="BR16" s="273" t="s">
        <v>1</v>
      </c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  <c r="CC16" s="274"/>
      <c r="CD16" s="274"/>
      <c r="CE16" s="275"/>
      <c r="CF16" s="266" t="s">
        <v>1</v>
      </c>
      <c r="CG16" s="267"/>
      <c r="CH16" s="267"/>
      <c r="CI16" s="267"/>
      <c r="CJ16" s="267"/>
      <c r="CK16" s="267"/>
      <c r="CL16" s="267"/>
      <c r="CM16" s="267"/>
      <c r="CN16" s="267"/>
      <c r="CO16" s="267"/>
      <c r="CP16" s="267"/>
      <c r="CQ16" s="267"/>
      <c r="CR16" s="267"/>
      <c r="CS16" s="268"/>
      <c r="CT16" s="266" t="s">
        <v>1</v>
      </c>
      <c r="CU16" s="267"/>
      <c r="CV16" s="267"/>
      <c r="CW16" s="267"/>
      <c r="CX16" s="267"/>
      <c r="CY16" s="267"/>
      <c r="CZ16" s="267"/>
      <c r="DA16" s="267"/>
      <c r="DB16" s="267"/>
      <c r="DC16" s="267"/>
      <c r="DD16" s="267"/>
      <c r="DE16" s="267"/>
      <c r="DF16" s="267"/>
      <c r="DG16" s="267"/>
      <c r="DH16" s="267"/>
      <c r="DI16" s="268"/>
      <c r="DJ16" s="266" t="s">
        <v>1</v>
      </c>
      <c r="DK16" s="267"/>
      <c r="DL16" s="267"/>
      <c r="DM16" s="267"/>
      <c r="DN16" s="267"/>
      <c r="DO16" s="267"/>
      <c r="DP16" s="267"/>
      <c r="DQ16" s="267"/>
      <c r="DR16" s="267"/>
      <c r="DS16" s="267"/>
      <c r="DT16" s="267"/>
      <c r="DU16" s="267"/>
      <c r="DV16" s="267"/>
      <c r="DW16" s="267"/>
      <c r="DX16" s="268"/>
      <c r="DY16" s="273" t="s">
        <v>1</v>
      </c>
      <c r="DZ16" s="274"/>
      <c r="EA16" s="274"/>
      <c r="EB16" s="274"/>
      <c r="EC16" s="274"/>
      <c r="ED16" s="274"/>
      <c r="EE16" s="274"/>
      <c r="EF16" s="274"/>
      <c r="EG16" s="274"/>
      <c r="EH16" s="274"/>
      <c r="EI16" s="274"/>
      <c r="EJ16" s="274"/>
      <c r="EK16" s="275"/>
      <c r="EL16" s="273" t="s">
        <v>1</v>
      </c>
      <c r="EM16" s="274"/>
      <c r="EN16" s="274"/>
      <c r="EO16" s="274"/>
      <c r="EP16" s="274"/>
      <c r="EQ16" s="274"/>
      <c r="ER16" s="274"/>
      <c r="ES16" s="274"/>
      <c r="ET16" s="274"/>
      <c r="EU16" s="274"/>
      <c r="EV16" s="274"/>
      <c r="EW16" s="274"/>
      <c r="EX16" s="275"/>
    </row>
    <row r="17" spans="1:154" s="6" customFormat="1" ht="16.5" customHeight="1" x14ac:dyDescent="0.2">
      <c r="A17" s="378"/>
      <c r="B17" s="379"/>
      <c r="C17" s="379"/>
      <c r="D17" s="379"/>
      <c r="E17" s="379"/>
      <c r="F17" s="380"/>
      <c r="G17" s="263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9"/>
      <c r="AB17" s="266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8"/>
      <c r="AP17" s="266"/>
      <c r="AQ17" s="267"/>
      <c r="AR17" s="267"/>
      <c r="AS17" s="267"/>
      <c r="AT17" s="267"/>
      <c r="AU17" s="267"/>
      <c r="AV17" s="267"/>
      <c r="AW17" s="267"/>
      <c r="AX17" s="267"/>
      <c r="AY17" s="267"/>
      <c r="AZ17" s="267"/>
      <c r="BA17" s="267"/>
      <c r="BB17" s="267"/>
      <c r="BC17" s="268"/>
      <c r="BD17" s="266"/>
      <c r="BE17" s="267"/>
      <c r="BF17" s="267"/>
      <c r="BG17" s="267"/>
      <c r="BH17" s="267"/>
      <c r="BI17" s="267"/>
      <c r="BJ17" s="267"/>
      <c r="BK17" s="267"/>
      <c r="BL17" s="267"/>
      <c r="BM17" s="267"/>
      <c r="BN17" s="267"/>
      <c r="BO17" s="267"/>
      <c r="BP17" s="267"/>
      <c r="BQ17" s="267"/>
      <c r="BR17" s="266"/>
      <c r="BS17" s="267"/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/>
      <c r="CE17" s="268"/>
      <c r="CF17" s="266"/>
      <c r="CG17" s="267"/>
      <c r="CH17" s="267"/>
      <c r="CI17" s="267"/>
      <c r="CJ17" s="267"/>
      <c r="CK17" s="267"/>
      <c r="CL17" s="267"/>
      <c r="CM17" s="267"/>
      <c r="CN17" s="267"/>
      <c r="CO17" s="267"/>
      <c r="CP17" s="267"/>
      <c r="CQ17" s="267"/>
      <c r="CR17" s="267"/>
      <c r="CS17" s="268"/>
      <c r="CT17" s="266"/>
      <c r="CU17" s="267"/>
      <c r="CV17" s="267"/>
      <c r="CW17" s="267"/>
      <c r="CX17" s="267"/>
      <c r="CY17" s="267"/>
      <c r="CZ17" s="267"/>
      <c r="DA17" s="267"/>
      <c r="DB17" s="267"/>
      <c r="DC17" s="267"/>
      <c r="DD17" s="267"/>
      <c r="DE17" s="267"/>
      <c r="DF17" s="267"/>
      <c r="DG17" s="267"/>
      <c r="DH17" s="267"/>
      <c r="DI17" s="268"/>
      <c r="DJ17" s="266"/>
      <c r="DK17" s="267"/>
      <c r="DL17" s="267"/>
      <c r="DM17" s="267"/>
      <c r="DN17" s="267"/>
      <c r="DO17" s="267"/>
      <c r="DP17" s="267"/>
      <c r="DQ17" s="267"/>
      <c r="DR17" s="267"/>
      <c r="DS17" s="267"/>
      <c r="DT17" s="267"/>
      <c r="DU17" s="267"/>
      <c r="DV17" s="267"/>
      <c r="DW17" s="267"/>
      <c r="DX17" s="268"/>
      <c r="DY17" s="273" t="s">
        <v>1</v>
      </c>
      <c r="DZ17" s="274"/>
      <c r="EA17" s="274"/>
      <c r="EB17" s="274"/>
      <c r="EC17" s="274"/>
      <c r="ED17" s="274"/>
      <c r="EE17" s="274"/>
      <c r="EF17" s="274"/>
      <c r="EG17" s="274"/>
      <c r="EH17" s="274"/>
      <c r="EI17" s="274"/>
      <c r="EJ17" s="274"/>
      <c r="EK17" s="275"/>
      <c r="EL17" s="273" t="s">
        <v>1</v>
      </c>
      <c r="EM17" s="274"/>
      <c r="EN17" s="274"/>
      <c r="EO17" s="274"/>
      <c r="EP17" s="274"/>
      <c r="EQ17" s="274"/>
      <c r="ER17" s="274"/>
      <c r="ES17" s="274"/>
      <c r="ET17" s="274"/>
      <c r="EU17" s="274"/>
      <c r="EV17" s="274"/>
      <c r="EW17" s="274"/>
      <c r="EX17" s="275"/>
    </row>
    <row r="18" spans="1:154" s="6" customFormat="1" ht="16.5" customHeight="1" x14ac:dyDescent="0.2">
      <c r="A18" s="374" t="s">
        <v>16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6"/>
      <c r="BR18" s="266"/>
      <c r="BS18" s="267"/>
      <c r="BT18" s="267"/>
      <c r="BU18" s="267"/>
      <c r="BV18" s="267"/>
      <c r="BW18" s="267"/>
      <c r="BX18" s="267"/>
      <c r="BY18" s="267"/>
      <c r="BZ18" s="267"/>
      <c r="CA18" s="267"/>
      <c r="CB18" s="267"/>
      <c r="CC18" s="267"/>
      <c r="CD18" s="267"/>
      <c r="CE18" s="268"/>
      <c r="CF18" s="266"/>
      <c r="CG18" s="267"/>
      <c r="CH18" s="267"/>
      <c r="CI18" s="267"/>
      <c r="CJ18" s="267"/>
      <c r="CK18" s="267"/>
      <c r="CL18" s="267"/>
      <c r="CM18" s="267"/>
      <c r="CN18" s="267"/>
      <c r="CO18" s="267"/>
      <c r="CP18" s="267"/>
      <c r="CQ18" s="267"/>
      <c r="CR18" s="267"/>
      <c r="CS18" s="268"/>
      <c r="CT18" s="266"/>
      <c r="CU18" s="267"/>
      <c r="CV18" s="267"/>
      <c r="CW18" s="267"/>
      <c r="CX18" s="267"/>
      <c r="CY18" s="267"/>
      <c r="CZ18" s="267"/>
      <c r="DA18" s="267"/>
      <c r="DB18" s="267"/>
      <c r="DC18" s="267"/>
      <c r="DD18" s="267"/>
      <c r="DE18" s="267"/>
      <c r="DF18" s="267"/>
      <c r="DG18" s="267"/>
      <c r="DH18" s="267"/>
      <c r="DI18" s="268"/>
      <c r="DJ18" s="266"/>
      <c r="DK18" s="267"/>
      <c r="DL18" s="267"/>
      <c r="DM18" s="267"/>
      <c r="DN18" s="267"/>
      <c r="DO18" s="267"/>
      <c r="DP18" s="267"/>
      <c r="DQ18" s="267"/>
      <c r="DR18" s="267"/>
      <c r="DS18" s="267"/>
      <c r="DT18" s="267"/>
      <c r="DU18" s="267"/>
      <c r="DV18" s="267"/>
      <c r="DW18" s="267"/>
      <c r="DX18" s="268"/>
      <c r="DY18" s="266"/>
      <c r="DZ18" s="267"/>
      <c r="EA18" s="267"/>
      <c r="EB18" s="267"/>
      <c r="EC18" s="267"/>
      <c r="ED18" s="267"/>
      <c r="EE18" s="267"/>
      <c r="EF18" s="267"/>
      <c r="EG18" s="267"/>
      <c r="EH18" s="267"/>
      <c r="EI18" s="267"/>
      <c r="EJ18" s="267"/>
      <c r="EK18" s="268"/>
      <c r="EL18" s="266"/>
      <c r="EM18" s="267"/>
      <c r="EN18" s="267"/>
      <c r="EO18" s="267"/>
      <c r="EP18" s="267"/>
      <c r="EQ18" s="267"/>
      <c r="ER18" s="267"/>
      <c r="ES18" s="267"/>
      <c r="ET18" s="267"/>
      <c r="EU18" s="267"/>
      <c r="EV18" s="267"/>
      <c r="EW18" s="267"/>
      <c r="EX18" s="268"/>
    </row>
    <row r="19" spans="1:154" ht="50.25" customHeight="1" x14ac:dyDescent="0.25">
      <c r="A19" s="343" t="s">
        <v>254</v>
      </c>
      <c r="B19" s="344"/>
      <c r="C19" s="344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/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/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44"/>
      <c r="BG19" s="344"/>
      <c r="BH19" s="344"/>
      <c r="BI19" s="344"/>
      <c r="BJ19" s="344"/>
      <c r="BK19" s="344"/>
      <c r="BL19" s="344"/>
      <c r="BM19" s="344"/>
      <c r="BN19" s="344"/>
      <c r="BO19" s="344"/>
      <c r="BP19" s="344"/>
      <c r="BQ19" s="344"/>
      <c r="BR19" s="344"/>
      <c r="BS19" s="344"/>
      <c r="BT19" s="344"/>
      <c r="BU19" s="344"/>
      <c r="BV19" s="344"/>
      <c r="BW19" s="344"/>
      <c r="BX19" s="344"/>
      <c r="BY19" s="344"/>
      <c r="BZ19" s="344"/>
      <c r="CA19" s="344"/>
      <c r="CB19" s="344"/>
      <c r="CC19" s="344"/>
      <c r="CD19" s="344"/>
      <c r="CE19" s="344"/>
      <c r="CF19" s="344"/>
      <c r="CG19" s="344"/>
      <c r="CH19" s="344"/>
      <c r="CI19" s="344"/>
      <c r="CJ19" s="344"/>
      <c r="CK19" s="344"/>
      <c r="CL19" s="344"/>
      <c r="CM19" s="344"/>
      <c r="CN19" s="344"/>
      <c r="CO19" s="344"/>
      <c r="CP19" s="344"/>
      <c r="CQ19" s="344"/>
      <c r="CR19" s="344"/>
      <c r="CS19" s="344"/>
      <c r="CT19" s="344"/>
      <c r="CU19" s="344"/>
      <c r="CV19" s="344"/>
      <c r="CW19" s="344"/>
      <c r="CX19" s="344"/>
      <c r="CY19" s="344"/>
      <c r="CZ19" s="344"/>
      <c r="DA19" s="344"/>
      <c r="DB19" s="344"/>
      <c r="DC19" s="344"/>
      <c r="DD19" s="344"/>
      <c r="DE19" s="344"/>
      <c r="DF19" s="344"/>
      <c r="DG19" s="344"/>
      <c r="DH19" s="344"/>
      <c r="DI19" s="344"/>
      <c r="DJ19" s="344"/>
      <c r="DK19" s="344"/>
      <c r="DL19" s="344"/>
      <c r="DM19" s="344"/>
      <c r="DN19" s="344"/>
      <c r="DO19" s="344"/>
      <c r="DP19" s="344"/>
      <c r="DQ19" s="344"/>
      <c r="DR19" s="344"/>
      <c r="DS19" s="344"/>
      <c r="DT19" s="344"/>
      <c r="DU19" s="344"/>
      <c r="DV19" s="344"/>
      <c r="DW19" s="344"/>
      <c r="DX19" s="344"/>
      <c r="DY19" s="344"/>
      <c r="DZ19" s="344"/>
      <c r="EA19" s="344"/>
      <c r="EB19" s="344"/>
      <c r="EC19" s="344"/>
      <c r="ED19" s="344"/>
      <c r="EE19" s="344"/>
      <c r="EF19" s="344"/>
      <c r="EG19" s="344"/>
      <c r="EH19" s="344"/>
      <c r="EI19" s="344"/>
      <c r="EJ19" s="344"/>
      <c r="EK19" s="344"/>
      <c r="EL19" s="344"/>
      <c r="EM19" s="344"/>
      <c r="EN19" s="344"/>
      <c r="EO19" s="344"/>
      <c r="EP19" s="344"/>
      <c r="EQ19" s="344"/>
      <c r="ER19" s="344"/>
      <c r="ES19" s="344"/>
      <c r="ET19" s="344"/>
      <c r="EU19" s="344"/>
      <c r="EV19" s="344"/>
      <c r="EW19" s="344"/>
      <c r="EX19" s="344"/>
    </row>
  </sheetData>
  <mergeCells count="131"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442" t="s">
        <v>174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442"/>
      <c r="BC2" s="442"/>
      <c r="BD2" s="442"/>
      <c r="BE2" s="442"/>
      <c r="BF2" s="442"/>
      <c r="BG2" s="442"/>
      <c r="BH2" s="442"/>
      <c r="BI2" s="442"/>
      <c r="BJ2" s="442"/>
      <c r="BK2" s="442"/>
      <c r="BL2" s="442"/>
      <c r="BM2" s="442"/>
      <c r="BN2" s="442"/>
      <c r="BO2" s="442"/>
      <c r="BP2" s="442"/>
      <c r="BQ2" s="442"/>
      <c r="BR2" s="442"/>
      <c r="BS2" s="442"/>
      <c r="BT2" s="442"/>
      <c r="BU2" s="442"/>
      <c r="BV2" s="442"/>
      <c r="BW2" s="442"/>
      <c r="BX2" s="442"/>
      <c r="BY2" s="442"/>
      <c r="BZ2" s="442"/>
      <c r="CA2" s="442"/>
      <c r="CB2" s="442"/>
      <c r="CC2" s="442"/>
      <c r="CD2" s="442"/>
      <c r="CE2" s="442"/>
      <c r="CF2" s="442"/>
      <c r="CG2" s="442"/>
      <c r="CH2" s="442"/>
      <c r="CI2" s="442"/>
      <c r="CJ2" s="442"/>
      <c r="CK2" s="442"/>
      <c r="CL2" s="442"/>
      <c r="CM2" s="442"/>
      <c r="CN2" s="442"/>
      <c r="CO2" s="442"/>
      <c r="CP2" s="442"/>
      <c r="CQ2" s="442"/>
      <c r="CR2" s="442"/>
      <c r="CS2" s="442"/>
      <c r="CT2" s="442"/>
      <c r="CU2" s="442"/>
      <c r="CV2" s="442"/>
      <c r="CW2" s="442"/>
      <c r="CX2" s="442"/>
      <c r="CY2" s="442"/>
      <c r="CZ2" s="442"/>
      <c r="DA2" s="442"/>
      <c r="DB2" s="442"/>
      <c r="DC2" s="442"/>
      <c r="DD2" s="442"/>
      <c r="DE2" s="442"/>
      <c r="DF2" s="442"/>
      <c r="DG2" s="442"/>
      <c r="DH2" s="442"/>
      <c r="DI2" s="442"/>
      <c r="DJ2" s="442"/>
      <c r="DK2" s="442"/>
      <c r="DL2" s="442"/>
      <c r="DM2" s="442"/>
      <c r="DN2" s="442"/>
      <c r="DO2" s="442"/>
      <c r="DP2" s="442"/>
      <c r="DQ2" s="442"/>
      <c r="DR2" s="442"/>
      <c r="DS2" s="442"/>
      <c r="DT2" s="442"/>
      <c r="DU2" s="442"/>
      <c r="DV2" s="442"/>
      <c r="DW2" s="442"/>
      <c r="DX2" s="442"/>
      <c r="DY2" s="442"/>
      <c r="DZ2" s="442"/>
      <c r="EA2" s="442"/>
      <c r="EB2" s="442"/>
      <c r="EC2" s="442"/>
      <c r="ED2" s="442"/>
      <c r="EE2" s="442"/>
      <c r="EF2" s="442"/>
      <c r="EG2" s="442"/>
      <c r="EH2" s="442"/>
      <c r="EI2" s="442"/>
    </row>
    <row r="3" spans="1:139" s="5" customFormat="1" ht="11.25" customHeight="1" x14ac:dyDescent="0.25"/>
    <row r="4" spans="1:139" s="3" customFormat="1" ht="20.25" customHeight="1" x14ac:dyDescent="0.2">
      <c r="A4" s="323" t="s">
        <v>3</v>
      </c>
      <c r="B4" s="324"/>
      <c r="C4" s="324"/>
      <c r="D4" s="324"/>
      <c r="E4" s="324"/>
      <c r="F4" s="325"/>
      <c r="G4" s="323" t="s">
        <v>45</v>
      </c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5"/>
      <c r="AB4" s="323" t="s">
        <v>219</v>
      </c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5"/>
      <c r="AP4" s="323" t="s">
        <v>54</v>
      </c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5"/>
      <c r="BD4" s="323" t="s">
        <v>77</v>
      </c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3" t="s">
        <v>237</v>
      </c>
      <c r="BS4" s="324"/>
      <c r="BT4" s="324"/>
      <c r="BU4" s="324"/>
      <c r="BV4" s="324"/>
      <c r="BW4" s="324"/>
      <c r="BX4" s="324"/>
      <c r="BY4" s="324"/>
      <c r="BZ4" s="324"/>
      <c r="CA4" s="324"/>
      <c r="CB4" s="324"/>
      <c r="CC4" s="324"/>
      <c r="CD4" s="324"/>
      <c r="CE4" s="325"/>
      <c r="CF4" s="332" t="s">
        <v>0</v>
      </c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0"/>
      <c r="DU4" s="290"/>
      <c r="DV4" s="290"/>
      <c r="DW4" s="290"/>
      <c r="DX4" s="290"/>
      <c r="DY4" s="290"/>
      <c r="DZ4" s="290"/>
      <c r="EA4" s="290"/>
      <c r="EB4" s="290"/>
      <c r="EC4" s="290"/>
      <c r="ED4" s="290"/>
      <c r="EE4" s="290"/>
      <c r="EF4" s="290"/>
      <c r="EG4" s="290"/>
      <c r="EH4" s="290"/>
      <c r="EI4" s="291"/>
    </row>
    <row r="5" spans="1:139" s="3" customFormat="1" ht="68.25" customHeight="1" x14ac:dyDescent="0.2">
      <c r="A5" s="326"/>
      <c r="B5" s="327"/>
      <c r="C5" s="327"/>
      <c r="D5" s="327"/>
      <c r="E5" s="327"/>
      <c r="F5" s="328"/>
      <c r="G5" s="326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8"/>
      <c r="AB5" s="326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8"/>
      <c r="AP5" s="326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8"/>
      <c r="BD5" s="326"/>
      <c r="BE5" s="327"/>
      <c r="BF5" s="327"/>
      <c r="BG5" s="327"/>
      <c r="BH5" s="327"/>
      <c r="BI5" s="327"/>
      <c r="BJ5" s="327"/>
      <c r="BK5" s="327"/>
      <c r="BL5" s="327"/>
      <c r="BM5" s="327"/>
      <c r="BN5" s="327"/>
      <c r="BO5" s="327"/>
      <c r="BP5" s="327"/>
      <c r="BQ5" s="327"/>
      <c r="BR5" s="326"/>
      <c r="BS5" s="327"/>
      <c r="BT5" s="327"/>
      <c r="BU5" s="327"/>
      <c r="BV5" s="327"/>
      <c r="BW5" s="327"/>
      <c r="BX5" s="327"/>
      <c r="BY5" s="327"/>
      <c r="BZ5" s="327"/>
      <c r="CA5" s="327"/>
      <c r="CB5" s="327"/>
      <c r="CC5" s="327"/>
      <c r="CD5" s="327"/>
      <c r="CE5" s="328"/>
      <c r="CF5" s="340" t="s">
        <v>168</v>
      </c>
      <c r="CG5" s="305"/>
      <c r="CH5" s="305"/>
      <c r="CI5" s="305"/>
      <c r="CJ5" s="305"/>
      <c r="CK5" s="305"/>
      <c r="CL5" s="305"/>
      <c r="CM5" s="305"/>
      <c r="CN5" s="305"/>
      <c r="CO5" s="305"/>
      <c r="CP5" s="305"/>
      <c r="CQ5" s="305"/>
      <c r="CR5" s="305"/>
      <c r="CS5" s="306"/>
      <c r="CT5" s="340" t="s">
        <v>176</v>
      </c>
      <c r="CU5" s="305"/>
      <c r="CV5" s="305"/>
      <c r="CW5" s="305"/>
      <c r="CX5" s="305"/>
      <c r="CY5" s="305"/>
      <c r="CZ5" s="305"/>
      <c r="DA5" s="305"/>
      <c r="DB5" s="305"/>
      <c r="DC5" s="305"/>
      <c r="DD5" s="305"/>
      <c r="DE5" s="305"/>
      <c r="DF5" s="305"/>
      <c r="DG5" s="305"/>
      <c r="DH5" s="305"/>
      <c r="DI5" s="306"/>
      <c r="DJ5" s="383" t="s">
        <v>18</v>
      </c>
      <c r="DK5" s="383"/>
      <c r="DL5" s="383"/>
      <c r="DM5" s="383"/>
      <c r="DN5" s="383"/>
      <c r="DO5" s="383"/>
      <c r="DP5" s="383"/>
      <c r="DQ5" s="383"/>
      <c r="DR5" s="383"/>
      <c r="DS5" s="383"/>
      <c r="DT5" s="383"/>
      <c r="DU5" s="383"/>
      <c r="DV5" s="383"/>
      <c r="DW5" s="383"/>
      <c r="DX5" s="383"/>
      <c r="DY5" s="383"/>
      <c r="DZ5" s="383"/>
      <c r="EA5" s="383"/>
      <c r="EB5" s="383"/>
      <c r="EC5" s="383"/>
      <c r="ED5" s="383"/>
      <c r="EE5" s="383"/>
      <c r="EF5" s="383"/>
      <c r="EG5" s="383"/>
      <c r="EH5" s="383"/>
      <c r="EI5" s="384"/>
    </row>
    <row r="6" spans="1:139" s="3" customFormat="1" ht="27" customHeight="1" x14ac:dyDescent="0.2">
      <c r="A6" s="329"/>
      <c r="B6" s="330"/>
      <c r="C6" s="330"/>
      <c r="D6" s="330"/>
      <c r="E6" s="330"/>
      <c r="F6" s="331"/>
      <c r="G6" s="329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1"/>
      <c r="AB6" s="329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1"/>
      <c r="AP6" s="329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1"/>
      <c r="BD6" s="329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0"/>
      <c r="BR6" s="329"/>
      <c r="BS6" s="330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1"/>
      <c r="CF6" s="307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9"/>
      <c r="CT6" s="307"/>
      <c r="CU6" s="308"/>
      <c r="CV6" s="308"/>
      <c r="CW6" s="308"/>
      <c r="CX6" s="308"/>
      <c r="CY6" s="308"/>
      <c r="CZ6" s="308"/>
      <c r="DA6" s="308"/>
      <c r="DB6" s="308"/>
      <c r="DC6" s="308"/>
      <c r="DD6" s="308"/>
      <c r="DE6" s="308"/>
      <c r="DF6" s="308"/>
      <c r="DG6" s="308"/>
      <c r="DH6" s="308"/>
      <c r="DI6" s="309"/>
      <c r="DJ6" s="332" t="s">
        <v>2</v>
      </c>
      <c r="DK6" s="333"/>
      <c r="DL6" s="333"/>
      <c r="DM6" s="333"/>
      <c r="DN6" s="333"/>
      <c r="DO6" s="333"/>
      <c r="DP6" s="333"/>
      <c r="DQ6" s="333"/>
      <c r="DR6" s="333"/>
      <c r="DS6" s="333"/>
      <c r="DT6" s="333"/>
      <c r="DU6" s="333"/>
      <c r="DV6" s="334"/>
      <c r="DW6" s="332" t="s">
        <v>43</v>
      </c>
      <c r="DX6" s="333"/>
      <c r="DY6" s="333"/>
      <c r="DZ6" s="333"/>
      <c r="EA6" s="333"/>
      <c r="EB6" s="333"/>
      <c r="EC6" s="333"/>
      <c r="ED6" s="333"/>
      <c r="EE6" s="333"/>
      <c r="EF6" s="333"/>
      <c r="EG6" s="333"/>
      <c r="EH6" s="333"/>
      <c r="EI6" s="334"/>
    </row>
    <row r="7" spans="1:139" s="7" customFormat="1" ht="12.75" x14ac:dyDescent="0.2">
      <c r="A7" s="335">
        <v>1</v>
      </c>
      <c r="B7" s="336"/>
      <c r="C7" s="336"/>
      <c r="D7" s="336"/>
      <c r="E7" s="336"/>
      <c r="F7" s="337"/>
      <c r="G7" s="335">
        <v>2</v>
      </c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7"/>
      <c r="AB7" s="335">
        <v>3</v>
      </c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7"/>
      <c r="AP7" s="335">
        <v>4</v>
      </c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7"/>
      <c r="BD7" s="335">
        <v>5</v>
      </c>
      <c r="BE7" s="336"/>
      <c r="BF7" s="336"/>
      <c r="BG7" s="336"/>
      <c r="BH7" s="336"/>
      <c r="BI7" s="336"/>
      <c r="BJ7" s="336"/>
      <c r="BK7" s="336"/>
      <c r="BL7" s="336"/>
      <c r="BM7" s="336"/>
      <c r="BN7" s="336"/>
      <c r="BO7" s="336"/>
      <c r="BP7" s="336"/>
      <c r="BQ7" s="336"/>
      <c r="BR7" s="335">
        <v>6</v>
      </c>
      <c r="BS7" s="336"/>
      <c r="BT7" s="336"/>
      <c r="BU7" s="336"/>
      <c r="BV7" s="336"/>
      <c r="BW7" s="336"/>
      <c r="BX7" s="336"/>
      <c r="BY7" s="336"/>
      <c r="BZ7" s="336"/>
      <c r="CA7" s="336"/>
      <c r="CB7" s="336"/>
      <c r="CC7" s="336"/>
      <c r="CD7" s="336"/>
      <c r="CE7" s="337"/>
      <c r="CF7" s="335">
        <v>7</v>
      </c>
      <c r="CG7" s="336"/>
      <c r="CH7" s="336"/>
      <c r="CI7" s="336"/>
      <c r="CJ7" s="336"/>
      <c r="CK7" s="336"/>
      <c r="CL7" s="336"/>
      <c r="CM7" s="336"/>
      <c r="CN7" s="336"/>
      <c r="CO7" s="336"/>
      <c r="CP7" s="336"/>
      <c r="CQ7" s="336"/>
      <c r="CR7" s="336"/>
      <c r="CS7" s="337"/>
      <c r="CT7" s="335">
        <v>8</v>
      </c>
      <c r="CU7" s="336"/>
      <c r="CV7" s="336"/>
      <c r="CW7" s="336"/>
      <c r="CX7" s="336"/>
      <c r="CY7" s="336"/>
      <c r="CZ7" s="336"/>
      <c r="DA7" s="336"/>
      <c r="DB7" s="336"/>
      <c r="DC7" s="336"/>
      <c r="DD7" s="336"/>
      <c r="DE7" s="336"/>
      <c r="DF7" s="336"/>
      <c r="DG7" s="336"/>
      <c r="DH7" s="336"/>
      <c r="DI7" s="337"/>
      <c r="DJ7" s="335">
        <v>9</v>
      </c>
      <c r="DK7" s="336"/>
      <c r="DL7" s="336"/>
      <c r="DM7" s="336"/>
      <c r="DN7" s="336"/>
      <c r="DO7" s="336"/>
      <c r="DP7" s="336"/>
      <c r="DQ7" s="336"/>
      <c r="DR7" s="336"/>
      <c r="DS7" s="336"/>
      <c r="DT7" s="336"/>
      <c r="DU7" s="336"/>
      <c r="DV7" s="337"/>
      <c r="DW7" s="335">
        <v>10</v>
      </c>
      <c r="DX7" s="336"/>
      <c r="DY7" s="336"/>
      <c r="DZ7" s="336"/>
      <c r="EA7" s="336"/>
      <c r="EB7" s="336"/>
      <c r="EC7" s="336"/>
      <c r="ED7" s="336"/>
      <c r="EE7" s="336"/>
      <c r="EF7" s="336"/>
      <c r="EG7" s="336"/>
      <c r="EH7" s="336"/>
      <c r="EI7" s="337"/>
    </row>
    <row r="8" spans="1:139" s="6" customFormat="1" ht="26.25" customHeight="1" x14ac:dyDescent="0.2">
      <c r="A8" s="375" t="s">
        <v>6</v>
      </c>
      <c r="B8" s="376"/>
      <c r="C8" s="376"/>
      <c r="D8" s="376"/>
      <c r="E8" s="376"/>
      <c r="F8" s="377"/>
      <c r="G8" s="322" t="s">
        <v>83</v>
      </c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8"/>
      <c r="AB8" s="273" t="s">
        <v>1</v>
      </c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5"/>
      <c r="AP8" s="273" t="s">
        <v>1</v>
      </c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5"/>
      <c r="BD8" s="273" t="s">
        <v>1</v>
      </c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4"/>
      <c r="BQ8" s="274"/>
      <c r="BR8" s="266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8"/>
      <c r="CF8" s="266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8"/>
      <c r="CT8" s="266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8"/>
      <c r="DJ8" s="266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7"/>
      <c r="DV8" s="268"/>
      <c r="DW8" s="266"/>
      <c r="DX8" s="267"/>
      <c r="DY8" s="267"/>
      <c r="DZ8" s="267"/>
      <c r="EA8" s="267"/>
      <c r="EB8" s="267"/>
      <c r="EC8" s="267"/>
      <c r="ED8" s="267"/>
      <c r="EE8" s="267"/>
      <c r="EF8" s="267"/>
      <c r="EG8" s="267"/>
      <c r="EH8" s="267"/>
      <c r="EI8" s="268"/>
    </row>
    <row r="9" spans="1:139" s="6" customFormat="1" ht="146.25" customHeight="1" x14ac:dyDescent="0.2">
      <c r="A9" s="375" t="s">
        <v>25</v>
      </c>
      <c r="B9" s="376"/>
      <c r="C9" s="376"/>
      <c r="D9" s="376"/>
      <c r="E9" s="376"/>
      <c r="F9" s="377"/>
      <c r="G9" s="322" t="s">
        <v>84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8"/>
      <c r="AB9" s="266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8"/>
      <c r="AP9" s="266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8"/>
      <c r="BD9" s="266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8"/>
      <c r="CT9" s="266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8"/>
      <c r="DJ9" s="266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8"/>
      <c r="DW9" s="266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8"/>
    </row>
    <row r="10" spans="1:139" s="6" customFormat="1" ht="33" customHeight="1" x14ac:dyDescent="0.2">
      <c r="A10" s="375" t="s">
        <v>26</v>
      </c>
      <c r="B10" s="376"/>
      <c r="C10" s="376"/>
      <c r="D10" s="376"/>
      <c r="E10" s="376"/>
      <c r="F10" s="377"/>
      <c r="G10" s="322" t="s">
        <v>85</v>
      </c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8"/>
      <c r="AB10" s="266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8"/>
      <c r="AP10" s="266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8"/>
      <c r="BD10" s="266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6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8"/>
      <c r="CF10" s="266"/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8"/>
      <c r="CT10" s="266"/>
      <c r="CU10" s="267"/>
      <c r="CV10" s="267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7"/>
      <c r="DI10" s="268"/>
      <c r="DJ10" s="266"/>
      <c r="DK10" s="267"/>
      <c r="DL10" s="267"/>
      <c r="DM10" s="267"/>
      <c r="DN10" s="267"/>
      <c r="DO10" s="267"/>
      <c r="DP10" s="267"/>
      <c r="DQ10" s="267"/>
      <c r="DR10" s="267"/>
      <c r="DS10" s="267"/>
      <c r="DT10" s="267"/>
      <c r="DU10" s="267"/>
      <c r="DV10" s="268"/>
      <c r="DW10" s="266"/>
      <c r="DX10" s="267"/>
      <c r="DY10" s="267"/>
      <c r="DZ10" s="267"/>
      <c r="EA10" s="267"/>
      <c r="EB10" s="267"/>
      <c r="EC10" s="267"/>
      <c r="ED10" s="267"/>
      <c r="EE10" s="267"/>
      <c r="EF10" s="267"/>
      <c r="EG10" s="267"/>
      <c r="EH10" s="267"/>
      <c r="EI10" s="268"/>
    </row>
    <row r="11" spans="1:139" s="6" customFormat="1" ht="16.5" customHeight="1" x14ac:dyDescent="0.2">
      <c r="A11" s="441" t="s">
        <v>16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6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8"/>
      <c r="CT11" s="266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8"/>
      <c r="DJ11" s="266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8"/>
      <c r="DW11" s="266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8"/>
    </row>
    <row r="12" spans="1:139" ht="59.25" customHeight="1" x14ac:dyDescent="0.25">
      <c r="A12" s="372" t="s">
        <v>246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3"/>
      <c r="X12" s="373"/>
      <c r="Y12" s="373"/>
      <c r="Z12" s="373"/>
      <c r="AA12" s="373"/>
      <c r="AB12" s="373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3"/>
      <c r="AN12" s="373"/>
      <c r="AO12" s="373"/>
      <c r="AP12" s="373"/>
      <c r="AQ12" s="373"/>
      <c r="AR12" s="373"/>
      <c r="AS12" s="373"/>
      <c r="AT12" s="373"/>
      <c r="AU12" s="373"/>
      <c r="AV12" s="373"/>
      <c r="AW12" s="373"/>
      <c r="AX12" s="373"/>
      <c r="AY12" s="373"/>
      <c r="AZ12" s="373"/>
      <c r="BA12" s="373"/>
      <c r="BB12" s="373"/>
      <c r="BC12" s="373"/>
      <c r="BD12" s="373"/>
      <c r="BE12" s="373"/>
      <c r="BF12" s="373"/>
      <c r="BG12" s="373"/>
      <c r="BH12" s="373"/>
      <c r="BI12" s="373"/>
      <c r="BJ12" s="373"/>
      <c r="BK12" s="373"/>
      <c r="BL12" s="373"/>
      <c r="BM12" s="373"/>
      <c r="BN12" s="373"/>
      <c r="BO12" s="373"/>
      <c r="BP12" s="373"/>
      <c r="BQ12" s="373"/>
      <c r="BR12" s="373"/>
      <c r="BS12" s="373"/>
      <c r="BT12" s="373"/>
      <c r="BU12" s="373"/>
      <c r="BV12" s="373"/>
      <c r="BW12" s="373"/>
      <c r="BX12" s="373"/>
      <c r="BY12" s="373"/>
      <c r="BZ12" s="373"/>
      <c r="CA12" s="373"/>
      <c r="CB12" s="373"/>
      <c r="CC12" s="373"/>
      <c r="CD12" s="373"/>
      <c r="CE12" s="373"/>
      <c r="CF12" s="373"/>
      <c r="CG12" s="373"/>
      <c r="CH12" s="373"/>
      <c r="CI12" s="373"/>
      <c r="CJ12" s="373"/>
      <c r="CK12" s="373"/>
      <c r="CL12" s="373"/>
      <c r="CM12" s="373"/>
      <c r="CN12" s="373"/>
      <c r="CO12" s="373"/>
      <c r="CP12" s="373"/>
      <c r="CQ12" s="373"/>
      <c r="CR12" s="373"/>
      <c r="CS12" s="373"/>
      <c r="CT12" s="373"/>
      <c r="CU12" s="373"/>
      <c r="CV12" s="373"/>
      <c r="CW12" s="373"/>
      <c r="CX12" s="373"/>
      <c r="CY12" s="373"/>
      <c r="CZ12" s="373"/>
      <c r="DA12" s="373"/>
      <c r="DB12" s="373"/>
      <c r="DC12" s="373"/>
      <c r="DD12" s="373"/>
      <c r="DE12" s="373"/>
      <c r="DF12" s="373"/>
      <c r="DG12" s="373"/>
      <c r="DH12" s="373"/>
      <c r="DI12" s="373"/>
      <c r="DJ12" s="373"/>
      <c r="DK12" s="373"/>
      <c r="DL12" s="373"/>
      <c r="DM12" s="373"/>
      <c r="DN12" s="373"/>
      <c r="DO12" s="373"/>
      <c r="DP12" s="373"/>
      <c r="DQ12" s="373"/>
      <c r="DR12" s="373"/>
      <c r="DS12" s="373"/>
      <c r="DT12" s="373"/>
      <c r="DU12" s="373"/>
      <c r="DV12" s="373"/>
      <c r="DW12" s="373"/>
      <c r="DX12" s="373"/>
      <c r="DY12" s="373"/>
      <c r="DZ12" s="373"/>
      <c r="EA12" s="373"/>
      <c r="EB12" s="373"/>
      <c r="EC12" s="373"/>
      <c r="ED12" s="373"/>
      <c r="EE12" s="373"/>
      <c r="EF12" s="373"/>
      <c r="EG12" s="373"/>
      <c r="EH12" s="373"/>
      <c r="EI12" s="373"/>
    </row>
  </sheetData>
  <mergeCells count="60"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W9:EI9"/>
    <mergeCell ref="DJ11:DV11"/>
    <mergeCell ref="DW11:EI11"/>
    <mergeCell ref="DJ10:DV10"/>
    <mergeCell ref="DW10:EI10"/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topLeftCell="A19" zoomScaleNormal="100" workbookViewId="0">
      <selection activeCell="BX19" sqref="BX19:CJ19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27" width="0.85546875" style="1"/>
    <col min="128" max="128" width="7" style="1" bestFit="1" customWidth="1"/>
    <col min="129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323" t="s">
        <v>3</v>
      </c>
      <c r="B5" s="324"/>
      <c r="C5" s="324"/>
      <c r="D5" s="324"/>
      <c r="E5" s="324"/>
      <c r="F5" s="325"/>
      <c r="G5" s="323" t="s">
        <v>23</v>
      </c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5"/>
      <c r="Z5" s="323" t="s">
        <v>89</v>
      </c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5"/>
      <c r="AM5" s="323" t="s">
        <v>90</v>
      </c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5"/>
      <c r="AZ5" s="323" t="s">
        <v>91</v>
      </c>
      <c r="BA5" s="324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3" t="s">
        <v>92</v>
      </c>
      <c r="BM5" s="324"/>
      <c r="BN5" s="324"/>
      <c r="BO5" s="324"/>
      <c r="BP5" s="324"/>
      <c r="BQ5" s="324"/>
      <c r="BR5" s="324"/>
      <c r="BS5" s="324"/>
      <c r="BT5" s="324"/>
      <c r="BU5" s="324"/>
      <c r="BV5" s="324"/>
      <c r="BW5" s="325"/>
      <c r="BX5" s="332" t="s">
        <v>0</v>
      </c>
      <c r="BY5" s="333"/>
      <c r="BZ5" s="333"/>
      <c r="CA5" s="333"/>
      <c r="CB5" s="333"/>
      <c r="CC5" s="333"/>
      <c r="CD5" s="333"/>
      <c r="CE5" s="333"/>
      <c r="CF5" s="333"/>
      <c r="CG5" s="333"/>
      <c r="CH5" s="333"/>
      <c r="CI5" s="333"/>
      <c r="CJ5" s="333"/>
      <c r="CK5" s="333"/>
      <c r="CL5" s="333"/>
      <c r="CM5" s="333"/>
      <c r="CN5" s="333"/>
      <c r="CO5" s="333"/>
      <c r="CP5" s="333"/>
      <c r="CQ5" s="333"/>
      <c r="CR5" s="333"/>
      <c r="CS5" s="333"/>
      <c r="CT5" s="333"/>
      <c r="CU5" s="333"/>
      <c r="CV5" s="333"/>
      <c r="CW5" s="333"/>
      <c r="CX5" s="333"/>
      <c r="CY5" s="333"/>
      <c r="CZ5" s="333"/>
      <c r="DA5" s="333"/>
      <c r="DB5" s="333"/>
      <c r="DC5" s="333"/>
      <c r="DD5" s="333"/>
      <c r="DE5" s="333"/>
      <c r="DF5" s="333"/>
      <c r="DG5" s="333"/>
      <c r="DH5" s="333"/>
      <c r="DI5" s="333"/>
      <c r="DJ5" s="333"/>
      <c r="DK5" s="333"/>
      <c r="DL5" s="333"/>
      <c r="DM5" s="333"/>
      <c r="DN5" s="333"/>
      <c r="DO5" s="333"/>
      <c r="DP5" s="333"/>
      <c r="DQ5" s="333"/>
      <c r="DR5" s="333"/>
      <c r="DS5" s="333"/>
      <c r="DT5" s="334"/>
      <c r="DU5" s="42"/>
    </row>
    <row r="6" spans="1:125" s="3" customFormat="1" ht="85.7" customHeight="1" x14ac:dyDescent="0.2">
      <c r="A6" s="326"/>
      <c r="B6" s="327"/>
      <c r="C6" s="327"/>
      <c r="D6" s="327"/>
      <c r="E6" s="327"/>
      <c r="F6" s="328"/>
      <c r="G6" s="326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8"/>
      <c r="Z6" s="326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8"/>
      <c r="AM6" s="326"/>
      <c r="AN6" s="327"/>
      <c r="AO6" s="327"/>
      <c r="AP6" s="327"/>
      <c r="AQ6" s="327"/>
      <c r="AR6" s="327"/>
      <c r="AS6" s="327"/>
      <c r="AT6" s="327"/>
      <c r="AU6" s="327"/>
      <c r="AV6" s="327"/>
      <c r="AW6" s="327"/>
      <c r="AX6" s="327"/>
      <c r="AY6" s="328"/>
      <c r="AZ6" s="326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/>
      <c r="BL6" s="326"/>
      <c r="BM6" s="327"/>
      <c r="BN6" s="327"/>
      <c r="BO6" s="327"/>
      <c r="BP6" s="327"/>
      <c r="BQ6" s="327"/>
      <c r="BR6" s="327"/>
      <c r="BS6" s="327"/>
      <c r="BT6" s="327"/>
      <c r="BU6" s="327"/>
      <c r="BV6" s="327"/>
      <c r="BW6" s="328"/>
      <c r="BX6" s="340" t="s">
        <v>168</v>
      </c>
      <c r="BY6" s="305"/>
      <c r="BZ6" s="305"/>
      <c r="CA6" s="305"/>
      <c r="CB6" s="305"/>
      <c r="CC6" s="305"/>
      <c r="CD6" s="305"/>
      <c r="CE6" s="305"/>
      <c r="CF6" s="305"/>
      <c r="CG6" s="305"/>
      <c r="CH6" s="305"/>
      <c r="CI6" s="305"/>
      <c r="CJ6" s="306"/>
      <c r="CK6" s="340" t="s">
        <v>176</v>
      </c>
      <c r="CL6" s="305"/>
      <c r="CM6" s="305"/>
      <c r="CN6" s="305"/>
      <c r="CO6" s="305"/>
      <c r="CP6" s="305"/>
      <c r="CQ6" s="305"/>
      <c r="CR6" s="305"/>
      <c r="CS6" s="305"/>
      <c r="CT6" s="305"/>
      <c r="CU6" s="305"/>
      <c r="CV6" s="305"/>
      <c r="CW6" s="305"/>
      <c r="CX6" s="305"/>
      <c r="CY6" s="306"/>
      <c r="CZ6" s="332" t="s">
        <v>18</v>
      </c>
      <c r="DA6" s="290"/>
      <c r="DB6" s="290"/>
      <c r="DC6" s="290"/>
      <c r="DD6" s="290"/>
      <c r="DE6" s="290"/>
      <c r="DF6" s="290"/>
      <c r="DG6" s="290"/>
      <c r="DH6" s="290"/>
      <c r="DI6" s="290"/>
      <c r="DJ6" s="290"/>
      <c r="DK6" s="290"/>
      <c r="DL6" s="290"/>
      <c r="DM6" s="290"/>
      <c r="DN6" s="290"/>
      <c r="DO6" s="290"/>
      <c r="DP6" s="290"/>
      <c r="DQ6" s="290"/>
      <c r="DR6" s="290"/>
      <c r="DS6" s="290"/>
      <c r="DT6" s="291"/>
      <c r="DU6" s="42"/>
    </row>
    <row r="7" spans="1:125" s="3" customFormat="1" ht="28.5" customHeight="1" x14ac:dyDescent="0.2">
      <c r="A7" s="329"/>
      <c r="B7" s="330"/>
      <c r="C7" s="330"/>
      <c r="D7" s="330"/>
      <c r="E7" s="330"/>
      <c r="F7" s="331"/>
      <c r="G7" s="329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1"/>
      <c r="Z7" s="329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1"/>
      <c r="AM7" s="329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1"/>
      <c r="AZ7" s="329"/>
      <c r="BA7" s="330"/>
      <c r="BB7" s="330"/>
      <c r="BC7" s="330"/>
      <c r="BD7" s="330"/>
      <c r="BE7" s="330"/>
      <c r="BF7" s="330"/>
      <c r="BG7" s="330"/>
      <c r="BH7" s="330"/>
      <c r="BI7" s="330"/>
      <c r="BJ7" s="330"/>
      <c r="BK7" s="330"/>
      <c r="BL7" s="329"/>
      <c r="BM7" s="330"/>
      <c r="BN7" s="330"/>
      <c r="BO7" s="330"/>
      <c r="BP7" s="330"/>
      <c r="BQ7" s="330"/>
      <c r="BR7" s="330"/>
      <c r="BS7" s="330"/>
      <c r="BT7" s="330"/>
      <c r="BU7" s="330"/>
      <c r="BV7" s="330"/>
      <c r="BW7" s="331"/>
      <c r="BX7" s="307"/>
      <c r="BY7" s="308"/>
      <c r="BZ7" s="308"/>
      <c r="CA7" s="308"/>
      <c r="CB7" s="308"/>
      <c r="CC7" s="308"/>
      <c r="CD7" s="308"/>
      <c r="CE7" s="308"/>
      <c r="CF7" s="308"/>
      <c r="CG7" s="308"/>
      <c r="CH7" s="308"/>
      <c r="CI7" s="308"/>
      <c r="CJ7" s="309"/>
      <c r="CK7" s="307"/>
      <c r="CL7" s="308"/>
      <c r="CM7" s="308"/>
      <c r="CN7" s="308"/>
      <c r="CO7" s="308"/>
      <c r="CP7" s="308"/>
      <c r="CQ7" s="308"/>
      <c r="CR7" s="308"/>
      <c r="CS7" s="308"/>
      <c r="CT7" s="308"/>
      <c r="CU7" s="308"/>
      <c r="CV7" s="308"/>
      <c r="CW7" s="308"/>
      <c r="CX7" s="308"/>
      <c r="CY7" s="309"/>
      <c r="CZ7" s="332" t="s">
        <v>2</v>
      </c>
      <c r="DA7" s="333"/>
      <c r="DB7" s="333"/>
      <c r="DC7" s="333"/>
      <c r="DD7" s="333"/>
      <c r="DE7" s="333"/>
      <c r="DF7" s="333"/>
      <c r="DG7" s="333"/>
      <c r="DH7" s="333"/>
      <c r="DI7" s="333"/>
      <c r="DJ7" s="334"/>
      <c r="DK7" s="332" t="s">
        <v>43</v>
      </c>
      <c r="DL7" s="333"/>
      <c r="DM7" s="333"/>
      <c r="DN7" s="333"/>
      <c r="DO7" s="333"/>
      <c r="DP7" s="333"/>
      <c r="DQ7" s="333"/>
      <c r="DR7" s="333"/>
      <c r="DS7" s="333"/>
      <c r="DT7" s="334"/>
      <c r="DU7" s="42"/>
    </row>
    <row r="8" spans="1:125" s="7" customFormat="1" ht="12.75" x14ac:dyDescent="0.2">
      <c r="A8" s="335">
        <v>1</v>
      </c>
      <c r="B8" s="336"/>
      <c r="C8" s="336"/>
      <c r="D8" s="336"/>
      <c r="E8" s="336"/>
      <c r="F8" s="337"/>
      <c r="G8" s="335">
        <v>2</v>
      </c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7"/>
      <c r="Z8" s="335">
        <v>3</v>
      </c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7"/>
      <c r="AM8" s="335">
        <v>4</v>
      </c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7"/>
      <c r="AZ8" s="335">
        <v>5</v>
      </c>
      <c r="BA8" s="336"/>
      <c r="BB8" s="336"/>
      <c r="BC8" s="336"/>
      <c r="BD8" s="336"/>
      <c r="BE8" s="336"/>
      <c r="BF8" s="336"/>
      <c r="BG8" s="336"/>
      <c r="BH8" s="336"/>
      <c r="BI8" s="336"/>
      <c r="BJ8" s="336"/>
      <c r="BK8" s="336"/>
      <c r="BL8" s="335">
        <v>6</v>
      </c>
      <c r="BM8" s="336"/>
      <c r="BN8" s="336"/>
      <c r="BO8" s="336"/>
      <c r="BP8" s="336"/>
      <c r="BQ8" s="336"/>
      <c r="BR8" s="336"/>
      <c r="BS8" s="336"/>
      <c r="BT8" s="336"/>
      <c r="BU8" s="336"/>
      <c r="BV8" s="336"/>
      <c r="BW8" s="337"/>
      <c r="BX8" s="335">
        <v>7</v>
      </c>
      <c r="BY8" s="336"/>
      <c r="BZ8" s="336"/>
      <c r="CA8" s="336"/>
      <c r="CB8" s="336"/>
      <c r="CC8" s="336"/>
      <c r="CD8" s="336"/>
      <c r="CE8" s="336"/>
      <c r="CF8" s="336"/>
      <c r="CG8" s="336"/>
      <c r="CH8" s="336"/>
      <c r="CI8" s="336"/>
      <c r="CJ8" s="337"/>
      <c r="CK8" s="335">
        <v>8</v>
      </c>
      <c r="CL8" s="336"/>
      <c r="CM8" s="336"/>
      <c r="CN8" s="336"/>
      <c r="CO8" s="336"/>
      <c r="CP8" s="336"/>
      <c r="CQ8" s="336"/>
      <c r="CR8" s="336"/>
      <c r="CS8" s="336"/>
      <c r="CT8" s="336"/>
      <c r="CU8" s="336"/>
      <c r="CV8" s="336"/>
      <c r="CW8" s="336"/>
      <c r="CX8" s="336"/>
      <c r="CY8" s="337"/>
      <c r="CZ8" s="335">
        <v>9</v>
      </c>
      <c r="DA8" s="336"/>
      <c r="DB8" s="336"/>
      <c r="DC8" s="336"/>
      <c r="DD8" s="336"/>
      <c r="DE8" s="336"/>
      <c r="DF8" s="336"/>
      <c r="DG8" s="336"/>
      <c r="DH8" s="336"/>
      <c r="DI8" s="336"/>
      <c r="DJ8" s="337"/>
      <c r="DK8" s="335">
        <v>10</v>
      </c>
      <c r="DL8" s="336"/>
      <c r="DM8" s="336"/>
      <c r="DN8" s="336"/>
      <c r="DO8" s="336"/>
      <c r="DP8" s="336"/>
      <c r="DQ8" s="336"/>
      <c r="DR8" s="336"/>
      <c r="DS8" s="336"/>
      <c r="DT8" s="337"/>
      <c r="DU8" s="40"/>
    </row>
    <row r="9" spans="1:125" s="6" customFormat="1" ht="52.5" customHeight="1" x14ac:dyDescent="0.2">
      <c r="A9" s="269" t="s">
        <v>6</v>
      </c>
      <c r="B9" s="270"/>
      <c r="C9" s="270"/>
      <c r="D9" s="270"/>
      <c r="E9" s="270"/>
      <c r="F9" s="271"/>
      <c r="G9" s="322" t="s">
        <v>94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8"/>
      <c r="Z9" s="266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8"/>
      <c r="AM9" s="266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8"/>
      <c r="AZ9" s="266"/>
      <c r="BA9" s="267"/>
      <c r="BB9" s="267"/>
      <c r="BC9" s="267"/>
      <c r="BD9" s="267"/>
      <c r="BE9" s="267"/>
      <c r="BF9" s="267"/>
      <c r="BG9" s="267"/>
      <c r="BH9" s="267"/>
      <c r="BI9" s="267"/>
      <c r="BJ9" s="267"/>
      <c r="BK9" s="267"/>
      <c r="BL9" s="266"/>
      <c r="BM9" s="267"/>
      <c r="BN9" s="267"/>
      <c r="BO9" s="267"/>
      <c r="BP9" s="267"/>
      <c r="BQ9" s="267"/>
      <c r="BR9" s="267"/>
      <c r="BS9" s="267"/>
      <c r="BT9" s="267"/>
      <c r="BU9" s="267"/>
      <c r="BV9" s="267"/>
      <c r="BW9" s="268"/>
      <c r="BX9" s="266"/>
      <c r="BY9" s="267"/>
      <c r="BZ9" s="267"/>
      <c r="CA9" s="267"/>
      <c r="CB9" s="267"/>
      <c r="CC9" s="267"/>
      <c r="CD9" s="267"/>
      <c r="CE9" s="267"/>
      <c r="CF9" s="267"/>
      <c r="CG9" s="267"/>
      <c r="CH9" s="267"/>
      <c r="CI9" s="267"/>
      <c r="CJ9" s="268"/>
      <c r="CK9" s="266"/>
      <c r="CL9" s="267"/>
      <c r="CM9" s="267"/>
      <c r="CN9" s="267"/>
      <c r="CO9" s="267"/>
      <c r="CP9" s="267"/>
      <c r="CQ9" s="267"/>
      <c r="CR9" s="267"/>
      <c r="CS9" s="267"/>
      <c r="CT9" s="267"/>
      <c r="CU9" s="267"/>
      <c r="CV9" s="267"/>
      <c r="CW9" s="267"/>
      <c r="CX9" s="267"/>
      <c r="CY9" s="268"/>
      <c r="CZ9" s="266"/>
      <c r="DA9" s="267"/>
      <c r="DB9" s="267"/>
      <c r="DC9" s="267"/>
      <c r="DD9" s="267"/>
      <c r="DE9" s="267"/>
      <c r="DF9" s="267"/>
      <c r="DG9" s="267"/>
      <c r="DH9" s="267"/>
      <c r="DI9" s="267"/>
      <c r="DJ9" s="268"/>
      <c r="DK9" s="266"/>
      <c r="DL9" s="267"/>
      <c r="DM9" s="267"/>
      <c r="DN9" s="267"/>
      <c r="DO9" s="267"/>
      <c r="DP9" s="267"/>
      <c r="DQ9" s="267"/>
      <c r="DR9" s="267"/>
      <c r="DS9" s="267"/>
      <c r="DT9" s="268"/>
      <c r="DU9" s="35"/>
    </row>
    <row r="10" spans="1:125" s="6" customFormat="1" ht="91.5" customHeight="1" x14ac:dyDescent="0.2">
      <c r="A10" s="269" t="s">
        <v>7</v>
      </c>
      <c r="B10" s="270"/>
      <c r="C10" s="270"/>
      <c r="D10" s="270"/>
      <c r="E10" s="270"/>
      <c r="F10" s="271"/>
      <c r="G10" s="322" t="s">
        <v>93</v>
      </c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8"/>
      <c r="Z10" s="266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8"/>
      <c r="AM10" s="266"/>
      <c r="AN10" s="267"/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8"/>
      <c r="AZ10" s="266"/>
      <c r="BA10" s="267"/>
      <c r="BB10" s="267"/>
      <c r="BC10" s="267"/>
      <c r="BD10" s="267"/>
      <c r="BE10" s="267"/>
      <c r="BF10" s="267"/>
      <c r="BG10" s="267"/>
      <c r="BH10" s="267"/>
      <c r="BI10" s="267"/>
      <c r="BJ10" s="267"/>
      <c r="BK10" s="267"/>
      <c r="BL10" s="266"/>
      <c r="BM10" s="267"/>
      <c r="BN10" s="267"/>
      <c r="BO10" s="267"/>
      <c r="BP10" s="267"/>
      <c r="BQ10" s="267"/>
      <c r="BR10" s="267"/>
      <c r="BS10" s="267"/>
      <c r="BT10" s="267"/>
      <c r="BU10" s="267"/>
      <c r="BV10" s="267"/>
      <c r="BW10" s="268"/>
      <c r="BX10" s="266"/>
      <c r="BY10" s="267"/>
      <c r="BZ10" s="267"/>
      <c r="CA10" s="267"/>
      <c r="CB10" s="267"/>
      <c r="CC10" s="267"/>
      <c r="CD10" s="267"/>
      <c r="CE10" s="267"/>
      <c r="CF10" s="267"/>
      <c r="CG10" s="267"/>
      <c r="CH10" s="267"/>
      <c r="CI10" s="267"/>
      <c r="CJ10" s="268"/>
      <c r="CK10" s="266"/>
      <c r="CL10" s="267"/>
      <c r="CM10" s="267"/>
      <c r="CN10" s="267"/>
      <c r="CO10" s="267"/>
      <c r="CP10" s="267"/>
      <c r="CQ10" s="267"/>
      <c r="CR10" s="267"/>
      <c r="CS10" s="267"/>
      <c r="CT10" s="267"/>
      <c r="CU10" s="267"/>
      <c r="CV10" s="267"/>
      <c r="CW10" s="267"/>
      <c r="CX10" s="267"/>
      <c r="CY10" s="268"/>
      <c r="CZ10" s="266"/>
      <c r="DA10" s="267"/>
      <c r="DB10" s="267"/>
      <c r="DC10" s="267"/>
      <c r="DD10" s="267"/>
      <c r="DE10" s="267"/>
      <c r="DF10" s="267"/>
      <c r="DG10" s="267"/>
      <c r="DH10" s="267"/>
      <c r="DI10" s="267"/>
      <c r="DJ10" s="268"/>
      <c r="DK10" s="266"/>
      <c r="DL10" s="267"/>
      <c r="DM10" s="267"/>
      <c r="DN10" s="267"/>
      <c r="DO10" s="267"/>
      <c r="DP10" s="267"/>
      <c r="DQ10" s="267"/>
      <c r="DR10" s="267"/>
      <c r="DS10" s="267"/>
      <c r="DT10" s="268"/>
      <c r="DU10" s="35"/>
    </row>
    <row r="11" spans="1:125" s="6" customFormat="1" ht="26.25" customHeight="1" x14ac:dyDescent="0.2">
      <c r="A11" s="269" t="s">
        <v>8</v>
      </c>
      <c r="B11" s="270"/>
      <c r="C11" s="270"/>
      <c r="D11" s="270"/>
      <c r="E11" s="270"/>
      <c r="F11" s="271"/>
      <c r="G11" s="322" t="s">
        <v>95</v>
      </c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8"/>
      <c r="Z11" s="266">
        <v>5</v>
      </c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8"/>
      <c r="AM11" s="266">
        <v>12</v>
      </c>
      <c r="AN11" s="267"/>
      <c r="AO11" s="267"/>
      <c r="AP11" s="267"/>
      <c r="AQ11" s="267"/>
      <c r="AR11" s="267"/>
      <c r="AS11" s="267"/>
      <c r="AT11" s="267"/>
      <c r="AU11" s="267"/>
      <c r="AV11" s="267"/>
      <c r="AW11" s="267"/>
      <c r="AX11" s="267"/>
      <c r="AY11" s="268"/>
      <c r="AZ11" s="266">
        <v>630</v>
      </c>
      <c r="BA11" s="267"/>
      <c r="BB11" s="267"/>
      <c r="BC11" s="267"/>
      <c r="BD11" s="267"/>
      <c r="BE11" s="267"/>
      <c r="BF11" s="267"/>
      <c r="BG11" s="267"/>
      <c r="BH11" s="267"/>
      <c r="BI11" s="267"/>
      <c r="BJ11" s="267"/>
      <c r="BK11" s="267"/>
      <c r="BL11" s="257">
        <f>Z11*AM11*AZ11</f>
        <v>37800</v>
      </c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9"/>
      <c r="BX11" s="257">
        <f>BL11</f>
        <v>37800</v>
      </c>
      <c r="BY11" s="267"/>
      <c r="BZ11" s="267"/>
      <c r="CA11" s="267"/>
      <c r="CB11" s="267"/>
      <c r="CC11" s="267"/>
      <c r="CD11" s="267"/>
      <c r="CE11" s="267"/>
      <c r="CF11" s="267"/>
      <c r="CG11" s="267"/>
      <c r="CH11" s="267"/>
      <c r="CI11" s="267"/>
      <c r="CJ11" s="268"/>
      <c r="CK11" s="266"/>
      <c r="CL11" s="267"/>
      <c r="CM11" s="267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8"/>
      <c r="CZ11" s="257"/>
      <c r="DA11" s="267"/>
      <c r="DB11" s="267"/>
      <c r="DC11" s="267"/>
      <c r="DD11" s="267"/>
      <c r="DE11" s="267"/>
      <c r="DF11" s="267"/>
      <c r="DG11" s="267"/>
      <c r="DH11" s="267"/>
      <c r="DI11" s="267"/>
      <c r="DJ11" s="268"/>
      <c r="DK11" s="266"/>
      <c r="DL11" s="267"/>
      <c r="DM11" s="267"/>
      <c r="DN11" s="267"/>
      <c r="DO11" s="267"/>
      <c r="DP11" s="267"/>
      <c r="DQ11" s="267"/>
      <c r="DR11" s="267"/>
      <c r="DS11" s="267"/>
      <c r="DT11" s="268"/>
      <c r="DU11" s="35">
        <v>37800</v>
      </c>
    </row>
    <row r="12" spans="1:125" s="6" customFormat="1" ht="44.25" customHeight="1" x14ac:dyDescent="0.2">
      <c r="A12" s="269" t="s">
        <v>8</v>
      </c>
      <c r="B12" s="270"/>
      <c r="C12" s="270"/>
      <c r="D12" s="270"/>
      <c r="E12" s="270"/>
      <c r="F12" s="271"/>
      <c r="G12" s="322" t="s">
        <v>299</v>
      </c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8"/>
      <c r="Z12" s="266">
        <v>7</v>
      </c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8"/>
      <c r="AM12" s="266">
        <v>1</v>
      </c>
      <c r="AN12" s="267"/>
      <c r="AO12" s="267"/>
      <c r="AP12" s="267"/>
      <c r="AQ12" s="267"/>
      <c r="AR12" s="267"/>
      <c r="AS12" s="267"/>
      <c r="AT12" s="267"/>
      <c r="AU12" s="267"/>
      <c r="AV12" s="267"/>
      <c r="AW12" s="267"/>
      <c r="AX12" s="267"/>
      <c r="AY12" s="268"/>
      <c r="AZ12" s="443">
        <f>BL12/Z12</f>
        <v>751.56571428571431</v>
      </c>
      <c r="BA12" s="444"/>
      <c r="BB12" s="444"/>
      <c r="BC12" s="444"/>
      <c r="BD12" s="444"/>
      <c r="BE12" s="444"/>
      <c r="BF12" s="444"/>
      <c r="BG12" s="444"/>
      <c r="BH12" s="444"/>
      <c r="BI12" s="444"/>
      <c r="BJ12" s="444"/>
      <c r="BK12" s="444"/>
      <c r="BL12" s="257">
        <v>5260.96</v>
      </c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9"/>
      <c r="BX12" s="257">
        <f>BL12</f>
        <v>5260.96</v>
      </c>
      <c r="BY12" s="267"/>
      <c r="BZ12" s="267"/>
      <c r="CA12" s="267"/>
      <c r="CB12" s="267"/>
      <c r="CC12" s="267"/>
      <c r="CD12" s="267"/>
      <c r="CE12" s="267"/>
      <c r="CF12" s="267"/>
      <c r="CG12" s="267"/>
      <c r="CH12" s="267"/>
      <c r="CI12" s="267"/>
      <c r="CJ12" s="268"/>
      <c r="CK12" s="266"/>
      <c r="CL12" s="267"/>
      <c r="CM12" s="267"/>
      <c r="CN12" s="267"/>
      <c r="CO12" s="267"/>
      <c r="CP12" s="267"/>
      <c r="CQ12" s="267"/>
      <c r="CR12" s="267"/>
      <c r="CS12" s="267"/>
      <c r="CT12" s="267"/>
      <c r="CU12" s="267"/>
      <c r="CV12" s="267"/>
      <c r="CW12" s="267"/>
      <c r="CX12" s="267"/>
      <c r="CY12" s="268"/>
      <c r="CZ12" s="257"/>
      <c r="DA12" s="267"/>
      <c r="DB12" s="267"/>
      <c r="DC12" s="267"/>
      <c r="DD12" s="267"/>
      <c r="DE12" s="267"/>
      <c r="DF12" s="267"/>
      <c r="DG12" s="267"/>
      <c r="DH12" s="267"/>
      <c r="DI12" s="267"/>
      <c r="DJ12" s="268"/>
      <c r="DK12" s="266"/>
      <c r="DL12" s="267"/>
      <c r="DM12" s="267"/>
      <c r="DN12" s="267"/>
      <c r="DO12" s="267"/>
      <c r="DP12" s="267"/>
      <c r="DQ12" s="267"/>
      <c r="DR12" s="267"/>
      <c r="DS12" s="267"/>
      <c r="DT12" s="268"/>
      <c r="DU12" s="35">
        <v>5290.96</v>
      </c>
    </row>
    <row r="13" spans="1:125" s="6" customFormat="1" ht="78.75" customHeight="1" x14ac:dyDescent="0.2">
      <c r="A13" s="269" t="s">
        <v>9</v>
      </c>
      <c r="B13" s="270"/>
      <c r="C13" s="270"/>
      <c r="D13" s="270"/>
      <c r="E13" s="270"/>
      <c r="F13" s="271"/>
      <c r="G13" s="322" t="s">
        <v>96</v>
      </c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8"/>
      <c r="Z13" s="266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8"/>
      <c r="AM13" s="266"/>
      <c r="AN13" s="267"/>
      <c r="AO13" s="267"/>
      <c r="AP13" s="267"/>
      <c r="AQ13" s="267"/>
      <c r="AR13" s="267"/>
      <c r="AS13" s="267"/>
      <c r="AT13" s="267"/>
      <c r="AU13" s="267"/>
      <c r="AV13" s="267"/>
      <c r="AW13" s="267"/>
      <c r="AX13" s="267"/>
      <c r="AY13" s="268"/>
      <c r="AZ13" s="266"/>
      <c r="BA13" s="267"/>
      <c r="BB13" s="267"/>
      <c r="BC13" s="267"/>
      <c r="BD13" s="267"/>
      <c r="BE13" s="267"/>
      <c r="BF13" s="267"/>
      <c r="BG13" s="267"/>
      <c r="BH13" s="267"/>
      <c r="BI13" s="267"/>
      <c r="BJ13" s="267"/>
      <c r="BK13" s="267"/>
      <c r="BL13" s="266"/>
      <c r="BM13" s="267"/>
      <c r="BN13" s="267"/>
      <c r="BO13" s="267"/>
      <c r="BP13" s="267"/>
      <c r="BQ13" s="267"/>
      <c r="BR13" s="267"/>
      <c r="BS13" s="267"/>
      <c r="BT13" s="267"/>
      <c r="BU13" s="267"/>
      <c r="BV13" s="267"/>
      <c r="BW13" s="268"/>
      <c r="BX13" s="266"/>
      <c r="BY13" s="267"/>
      <c r="BZ13" s="267"/>
      <c r="CA13" s="267"/>
      <c r="CB13" s="267"/>
      <c r="CC13" s="267"/>
      <c r="CD13" s="267"/>
      <c r="CE13" s="267"/>
      <c r="CF13" s="267"/>
      <c r="CG13" s="267"/>
      <c r="CH13" s="267"/>
      <c r="CI13" s="267"/>
      <c r="CJ13" s="268"/>
      <c r="CK13" s="266"/>
      <c r="CL13" s="267"/>
      <c r="CM13" s="267"/>
      <c r="CN13" s="267"/>
      <c r="CO13" s="267"/>
      <c r="CP13" s="267"/>
      <c r="CQ13" s="267"/>
      <c r="CR13" s="267"/>
      <c r="CS13" s="267"/>
      <c r="CT13" s="267"/>
      <c r="CU13" s="267"/>
      <c r="CV13" s="267"/>
      <c r="CW13" s="267"/>
      <c r="CX13" s="267"/>
      <c r="CY13" s="268"/>
      <c r="CZ13" s="266"/>
      <c r="DA13" s="267"/>
      <c r="DB13" s="267"/>
      <c r="DC13" s="267"/>
      <c r="DD13" s="267"/>
      <c r="DE13" s="267"/>
      <c r="DF13" s="267"/>
      <c r="DG13" s="267"/>
      <c r="DH13" s="267"/>
      <c r="DI13" s="267"/>
      <c r="DJ13" s="268"/>
      <c r="DK13" s="266"/>
      <c r="DL13" s="267"/>
      <c r="DM13" s="267"/>
      <c r="DN13" s="267"/>
      <c r="DO13" s="267"/>
      <c r="DP13" s="267"/>
      <c r="DQ13" s="267"/>
      <c r="DR13" s="267"/>
      <c r="DS13" s="267"/>
      <c r="DT13" s="268"/>
      <c r="DU13" s="35">
        <f>SUM(DU11:DU12)</f>
        <v>43090.96</v>
      </c>
    </row>
    <row r="14" spans="1:125" s="6" customFormat="1" ht="80.25" customHeight="1" x14ac:dyDescent="0.2">
      <c r="A14" s="269" t="s">
        <v>10</v>
      </c>
      <c r="B14" s="270"/>
      <c r="C14" s="270"/>
      <c r="D14" s="270"/>
      <c r="E14" s="270"/>
      <c r="F14" s="271"/>
      <c r="G14" s="322" t="s">
        <v>97</v>
      </c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8"/>
      <c r="Z14" s="266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8"/>
      <c r="AM14" s="266"/>
      <c r="AN14" s="267"/>
      <c r="AO14" s="267"/>
      <c r="AP14" s="267"/>
      <c r="AQ14" s="267"/>
      <c r="AR14" s="267"/>
      <c r="AS14" s="267"/>
      <c r="AT14" s="267"/>
      <c r="AU14" s="267"/>
      <c r="AV14" s="267"/>
      <c r="AW14" s="267"/>
      <c r="AX14" s="267"/>
      <c r="AY14" s="268"/>
      <c r="AZ14" s="266"/>
      <c r="BA14" s="267"/>
      <c r="BB14" s="267"/>
      <c r="BC14" s="267"/>
      <c r="BD14" s="267"/>
      <c r="BE14" s="267"/>
      <c r="BF14" s="267"/>
      <c r="BG14" s="267"/>
      <c r="BH14" s="267"/>
      <c r="BI14" s="267"/>
      <c r="BJ14" s="267"/>
      <c r="BK14" s="267"/>
      <c r="BL14" s="266"/>
      <c r="BM14" s="267"/>
      <c r="BN14" s="267"/>
      <c r="BO14" s="267"/>
      <c r="BP14" s="267"/>
      <c r="BQ14" s="267"/>
      <c r="BR14" s="267"/>
      <c r="BS14" s="267"/>
      <c r="BT14" s="267"/>
      <c r="BU14" s="267"/>
      <c r="BV14" s="267"/>
      <c r="BW14" s="268"/>
      <c r="BX14" s="266"/>
      <c r="BY14" s="267"/>
      <c r="BZ14" s="267"/>
      <c r="CA14" s="267"/>
      <c r="CB14" s="267"/>
      <c r="CC14" s="267"/>
      <c r="CD14" s="267"/>
      <c r="CE14" s="267"/>
      <c r="CF14" s="267"/>
      <c r="CG14" s="267"/>
      <c r="CH14" s="267"/>
      <c r="CI14" s="267"/>
      <c r="CJ14" s="268"/>
      <c r="CK14" s="266"/>
      <c r="CL14" s="267"/>
      <c r="CM14" s="267"/>
      <c r="CN14" s="267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8"/>
      <c r="CZ14" s="266"/>
      <c r="DA14" s="267"/>
      <c r="DB14" s="267"/>
      <c r="DC14" s="267"/>
      <c r="DD14" s="267"/>
      <c r="DE14" s="267"/>
      <c r="DF14" s="267"/>
      <c r="DG14" s="267"/>
      <c r="DH14" s="267"/>
      <c r="DI14" s="267"/>
      <c r="DJ14" s="268"/>
      <c r="DK14" s="266"/>
      <c r="DL14" s="267"/>
      <c r="DM14" s="267"/>
      <c r="DN14" s="267"/>
      <c r="DO14" s="267"/>
      <c r="DP14" s="267"/>
      <c r="DQ14" s="267"/>
      <c r="DR14" s="267"/>
      <c r="DS14" s="267"/>
      <c r="DT14" s="268"/>
      <c r="DU14" s="35"/>
    </row>
    <row r="15" spans="1:125" s="6" customFormat="1" ht="52.5" customHeight="1" x14ac:dyDescent="0.2">
      <c r="A15" s="269" t="s">
        <v>13</v>
      </c>
      <c r="B15" s="270"/>
      <c r="C15" s="270"/>
      <c r="D15" s="270"/>
      <c r="E15" s="270"/>
      <c r="F15" s="271"/>
      <c r="G15" s="322" t="s">
        <v>98</v>
      </c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8"/>
      <c r="Z15" s="266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8"/>
      <c r="AM15" s="266"/>
      <c r="AN15" s="267"/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8"/>
      <c r="AZ15" s="266"/>
      <c r="BA15" s="267"/>
      <c r="BB15" s="267"/>
      <c r="BC15" s="267"/>
      <c r="BD15" s="267"/>
      <c r="BE15" s="267"/>
      <c r="BF15" s="267"/>
      <c r="BG15" s="267"/>
      <c r="BH15" s="267"/>
      <c r="BI15" s="267"/>
      <c r="BJ15" s="267"/>
      <c r="BK15" s="267"/>
      <c r="BL15" s="266"/>
      <c r="BM15" s="267"/>
      <c r="BN15" s="267"/>
      <c r="BO15" s="267"/>
      <c r="BP15" s="267"/>
      <c r="BQ15" s="267"/>
      <c r="BR15" s="267"/>
      <c r="BS15" s="267"/>
      <c r="BT15" s="267"/>
      <c r="BU15" s="267"/>
      <c r="BV15" s="267"/>
      <c r="BW15" s="268"/>
      <c r="BX15" s="266"/>
      <c r="BY15" s="267"/>
      <c r="BZ15" s="267"/>
      <c r="CA15" s="267"/>
      <c r="CB15" s="267"/>
      <c r="CC15" s="267"/>
      <c r="CD15" s="267"/>
      <c r="CE15" s="267"/>
      <c r="CF15" s="267"/>
      <c r="CG15" s="267"/>
      <c r="CH15" s="267"/>
      <c r="CI15" s="267"/>
      <c r="CJ15" s="268"/>
      <c r="CK15" s="266"/>
      <c r="CL15" s="267"/>
      <c r="CM15" s="267"/>
      <c r="CN15" s="267"/>
      <c r="CO15" s="267"/>
      <c r="CP15" s="267"/>
      <c r="CQ15" s="267"/>
      <c r="CR15" s="267"/>
      <c r="CS15" s="267"/>
      <c r="CT15" s="267"/>
      <c r="CU15" s="267"/>
      <c r="CV15" s="267"/>
      <c r="CW15" s="267"/>
      <c r="CX15" s="267"/>
      <c r="CY15" s="268"/>
      <c r="CZ15" s="266"/>
      <c r="DA15" s="267"/>
      <c r="DB15" s="267"/>
      <c r="DC15" s="267"/>
      <c r="DD15" s="267"/>
      <c r="DE15" s="267"/>
      <c r="DF15" s="267"/>
      <c r="DG15" s="267"/>
      <c r="DH15" s="267"/>
      <c r="DI15" s="267"/>
      <c r="DJ15" s="268"/>
      <c r="DK15" s="266"/>
      <c r="DL15" s="267"/>
      <c r="DM15" s="267"/>
      <c r="DN15" s="267"/>
      <c r="DO15" s="267"/>
      <c r="DP15" s="267"/>
      <c r="DQ15" s="267"/>
      <c r="DR15" s="267"/>
      <c r="DS15" s="267"/>
      <c r="DT15" s="268"/>
      <c r="DU15" s="35"/>
    </row>
    <row r="16" spans="1:125" s="6" customFormat="1" ht="26.25" customHeight="1" x14ac:dyDescent="0.2">
      <c r="A16" s="269" t="s">
        <v>99</v>
      </c>
      <c r="B16" s="270"/>
      <c r="C16" s="270"/>
      <c r="D16" s="270"/>
      <c r="E16" s="270"/>
      <c r="F16" s="271"/>
      <c r="G16" s="322" t="s">
        <v>260</v>
      </c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8"/>
      <c r="Z16" s="266">
        <v>1</v>
      </c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8"/>
      <c r="AM16" s="266">
        <v>8</v>
      </c>
      <c r="AN16" s="267"/>
      <c r="AO16" s="267"/>
      <c r="AP16" s="267"/>
      <c r="AQ16" s="267"/>
      <c r="AR16" s="267"/>
      <c r="AS16" s="267"/>
      <c r="AT16" s="267"/>
      <c r="AU16" s="267"/>
      <c r="AV16" s="267"/>
      <c r="AW16" s="267"/>
      <c r="AX16" s="267"/>
      <c r="AY16" s="268"/>
      <c r="AZ16" s="266">
        <f>BL16/8</f>
        <v>7775</v>
      </c>
      <c r="BA16" s="267"/>
      <c r="BB16" s="267"/>
      <c r="BC16" s="267"/>
      <c r="BD16" s="267"/>
      <c r="BE16" s="267"/>
      <c r="BF16" s="267"/>
      <c r="BG16" s="267"/>
      <c r="BH16" s="267"/>
      <c r="BI16" s="267"/>
      <c r="BJ16" s="267"/>
      <c r="BK16" s="267"/>
      <c r="BL16" s="266">
        <v>62200</v>
      </c>
      <c r="BM16" s="267"/>
      <c r="BN16" s="267"/>
      <c r="BO16" s="267"/>
      <c r="BP16" s="267"/>
      <c r="BQ16" s="267"/>
      <c r="BR16" s="267"/>
      <c r="BS16" s="267"/>
      <c r="BT16" s="267"/>
      <c r="BU16" s="267"/>
      <c r="BV16" s="267"/>
      <c r="BW16" s="268"/>
      <c r="BX16" s="266">
        <f>BL16</f>
        <v>62200</v>
      </c>
      <c r="BY16" s="267"/>
      <c r="BZ16" s="267"/>
      <c r="CA16" s="267"/>
      <c r="CB16" s="267"/>
      <c r="CC16" s="267"/>
      <c r="CD16" s="267"/>
      <c r="CE16" s="267"/>
      <c r="CF16" s="267"/>
      <c r="CG16" s="267"/>
      <c r="CH16" s="267"/>
      <c r="CI16" s="267"/>
      <c r="CJ16" s="268"/>
      <c r="CK16" s="266"/>
      <c r="CL16" s="267"/>
      <c r="CM16" s="267"/>
      <c r="CN16" s="267"/>
      <c r="CO16" s="267"/>
      <c r="CP16" s="267"/>
      <c r="CQ16" s="267"/>
      <c r="CR16" s="267"/>
      <c r="CS16" s="267"/>
      <c r="CT16" s="267"/>
      <c r="CU16" s="267"/>
      <c r="CV16" s="267"/>
      <c r="CW16" s="267"/>
      <c r="CX16" s="267"/>
      <c r="CY16" s="268"/>
      <c r="CZ16" s="266"/>
      <c r="DA16" s="267"/>
      <c r="DB16" s="267"/>
      <c r="DC16" s="267"/>
      <c r="DD16" s="267"/>
      <c r="DE16" s="267"/>
      <c r="DF16" s="267"/>
      <c r="DG16" s="267"/>
      <c r="DH16" s="267"/>
      <c r="DI16" s="267"/>
      <c r="DJ16" s="268"/>
      <c r="DK16" s="266"/>
      <c r="DL16" s="267"/>
      <c r="DM16" s="267"/>
      <c r="DN16" s="267"/>
      <c r="DO16" s="267"/>
      <c r="DP16" s="267"/>
      <c r="DQ16" s="267"/>
      <c r="DR16" s="267"/>
      <c r="DS16" s="267"/>
      <c r="DT16" s="268"/>
      <c r="DU16" s="35"/>
    </row>
    <row r="17" spans="1:125" s="6" customFormat="1" ht="66.75" customHeight="1" x14ac:dyDescent="0.2">
      <c r="A17" s="269" t="s">
        <v>100</v>
      </c>
      <c r="B17" s="270"/>
      <c r="C17" s="270"/>
      <c r="D17" s="270"/>
      <c r="E17" s="270"/>
      <c r="F17" s="271"/>
      <c r="G17" s="322" t="s">
        <v>101</v>
      </c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8"/>
      <c r="Z17" s="266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8"/>
      <c r="AM17" s="266"/>
      <c r="AN17" s="267"/>
      <c r="AO17" s="267"/>
      <c r="AP17" s="267"/>
      <c r="AQ17" s="267"/>
      <c r="AR17" s="267"/>
      <c r="AS17" s="267"/>
      <c r="AT17" s="267"/>
      <c r="AU17" s="267"/>
      <c r="AV17" s="267"/>
      <c r="AW17" s="267"/>
      <c r="AX17" s="267"/>
      <c r="AY17" s="268"/>
      <c r="AZ17" s="266"/>
      <c r="BA17" s="267"/>
      <c r="BB17" s="267"/>
      <c r="BC17" s="267"/>
      <c r="BD17" s="267"/>
      <c r="BE17" s="267"/>
      <c r="BF17" s="267"/>
      <c r="BG17" s="267"/>
      <c r="BH17" s="267"/>
      <c r="BI17" s="267"/>
      <c r="BJ17" s="267"/>
      <c r="BK17" s="267"/>
      <c r="BL17" s="266"/>
      <c r="BM17" s="267"/>
      <c r="BN17" s="267"/>
      <c r="BO17" s="267"/>
      <c r="BP17" s="267"/>
      <c r="BQ17" s="267"/>
      <c r="BR17" s="267"/>
      <c r="BS17" s="267"/>
      <c r="BT17" s="267"/>
      <c r="BU17" s="267"/>
      <c r="BV17" s="267"/>
      <c r="BW17" s="268"/>
      <c r="BX17" s="266"/>
      <c r="BY17" s="267"/>
      <c r="BZ17" s="267"/>
      <c r="CA17" s="267"/>
      <c r="CB17" s="267"/>
      <c r="CC17" s="267"/>
      <c r="CD17" s="267"/>
      <c r="CE17" s="267"/>
      <c r="CF17" s="267"/>
      <c r="CG17" s="267"/>
      <c r="CH17" s="267"/>
      <c r="CI17" s="267"/>
      <c r="CJ17" s="268"/>
      <c r="CK17" s="266"/>
      <c r="CL17" s="267"/>
      <c r="CM17" s="267"/>
      <c r="CN17" s="267"/>
      <c r="CO17" s="267"/>
      <c r="CP17" s="267"/>
      <c r="CQ17" s="267"/>
      <c r="CR17" s="267"/>
      <c r="CS17" s="267"/>
      <c r="CT17" s="267"/>
      <c r="CU17" s="267"/>
      <c r="CV17" s="267"/>
      <c r="CW17" s="267"/>
      <c r="CX17" s="267"/>
      <c r="CY17" s="268"/>
      <c r="CZ17" s="266"/>
      <c r="DA17" s="267"/>
      <c r="DB17" s="267"/>
      <c r="DC17" s="267"/>
      <c r="DD17" s="267"/>
      <c r="DE17" s="267"/>
      <c r="DF17" s="267"/>
      <c r="DG17" s="267"/>
      <c r="DH17" s="267"/>
      <c r="DI17" s="267"/>
      <c r="DJ17" s="268"/>
      <c r="DK17" s="266"/>
      <c r="DL17" s="267"/>
      <c r="DM17" s="267"/>
      <c r="DN17" s="267"/>
      <c r="DO17" s="267"/>
      <c r="DP17" s="267"/>
      <c r="DQ17" s="267"/>
      <c r="DR17" s="267"/>
      <c r="DS17" s="267"/>
      <c r="DT17" s="268"/>
      <c r="DU17" s="35"/>
    </row>
    <row r="18" spans="1:125" s="6" customFormat="1" ht="39" customHeight="1" x14ac:dyDescent="0.2">
      <c r="A18" s="319"/>
      <c r="B18" s="320"/>
      <c r="C18" s="320"/>
      <c r="D18" s="320"/>
      <c r="E18" s="320"/>
      <c r="F18" s="321"/>
      <c r="G18" s="322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8"/>
      <c r="Z18" s="266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8"/>
      <c r="AM18" s="266"/>
      <c r="AN18" s="267"/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8"/>
      <c r="AZ18" s="266"/>
      <c r="BA18" s="267"/>
      <c r="BB18" s="267"/>
      <c r="BC18" s="267"/>
      <c r="BD18" s="267"/>
      <c r="BE18" s="267"/>
      <c r="BF18" s="267"/>
      <c r="BG18" s="267"/>
      <c r="BH18" s="267"/>
      <c r="BI18" s="267"/>
      <c r="BJ18" s="267"/>
      <c r="BK18" s="267"/>
      <c r="BL18" s="266"/>
      <c r="BM18" s="267"/>
      <c r="BN18" s="267"/>
      <c r="BO18" s="267"/>
      <c r="BP18" s="267"/>
      <c r="BQ18" s="267"/>
      <c r="BR18" s="267"/>
      <c r="BS18" s="267"/>
      <c r="BT18" s="267"/>
      <c r="BU18" s="267"/>
      <c r="BV18" s="267"/>
      <c r="BW18" s="268"/>
      <c r="BX18" s="266"/>
      <c r="BY18" s="267"/>
      <c r="BZ18" s="267"/>
      <c r="CA18" s="267"/>
      <c r="CB18" s="267"/>
      <c r="CC18" s="267"/>
      <c r="CD18" s="267"/>
      <c r="CE18" s="267"/>
      <c r="CF18" s="267"/>
      <c r="CG18" s="267"/>
      <c r="CH18" s="267"/>
      <c r="CI18" s="267"/>
      <c r="CJ18" s="268"/>
      <c r="CK18" s="266"/>
      <c r="CL18" s="267"/>
      <c r="CM18" s="267"/>
      <c r="CN18" s="267"/>
      <c r="CO18" s="267"/>
      <c r="CP18" s="267"/>
      <c r="CQ18" s="267"/>
      <c r="CR18" s="267"/>
      <c r="CS18" s="267"/>
      <c r="CT18" s="267"/>
      <c r="CU18" s="267"/>
      <c r="CV18" s="267"/>
      <c r="CW18" s="267"/>
      <c r="CX18" s="267"/>
      <c r="CY18" s="268"/>
      <c r="CZ18" s="266"/>
      <c r="DA18" s="267"/>
      <c r="DB18" s="267"/>
      <c r="DC18" s="267"/>
      <c r="DD18" s="267"/>
      <c r="DE18" s="267"/>
      <c r="DF18" s="267"/>
      <c r="DG18" s="267"/>
      <c r="DH18" s="267"/>
      <c r="DI18" s="267"/>
      <c r="DJ18" s="268"/>
      <c r="DK18" s="266"/>
      <c r="DL18" s="267"/>
      <c r="DM18" s="267"/>
      <c r="DN18" s="267"/>
      <c r="DO18" s="267"/>
      <c r="DP18" s="267"/>
      <c r="DQ18" s="267"/>
      <c r="DR18" s="267"/>
      <c r="DS18" s="267"/>
      <c r="DT18" s="268"/>
      <c r="DU18" s="35"/>
    </row>
    <row r="19" spans="1:125" s="6" customFormat="1" ht="16.5" customHeight="1" x14ac:dyDescent="0.2">
      <c r="A19" s="316" t="s">
        <v>16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48"/>
      <c r="AV19" s="248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/>
      <c r="BH19" s="248"/>
      <c r="BI19" s="248"/>
      <c r="BJ19" s="248"/>
      <c r="BK19" s="249"/>
      <c r="BL19" s="257">
        <f>BL12+BL11+BL16</f>
        <v>105260.95999999999</v>
      </c>
      <c r="BM19" s="267"/>
      <c r="BN19" s="267"/>
      <c r="BO19" s="267"/>
      <c r="BP19" s="267"/>
      <c r="BQ19" s="267"/>
      <c r="BR19" s="267"/>
      <c r="BS19" s="267"/>
      <c r="BT19" s="267"/>
      <c r="BU19" s="267"/>
      <c r="BV19" s="267"/>
      <c r="BW19" s="268"/>
      <c r="BX19" s="257">
        <f>BX11+BX12+BX16</f>
        <v>105260.95999999999</v>
      </c>
      <c r="BY19" s="267"/>
      <c r="BZ19" s="267"/>
      <c r="CA19" s="267"/>
      <c r="CB19" s="267"/>
      <c r="CC19" s="267"/>
      <c r="CD19" s="267"/>
      <c r="CE19" s="267"/>
      <c r="CF19" s="267"/>
      <c r="CG19" s="267"/>
      <c r="CH19" s="267"/>
      <c r="CI19" s="267"/>
      <c r="CJ19" s="268"/>
      <c r="CK19" s="266"/>
      <c r="CL19" s="267"/>
      <c r="CM19" s="267"/>
      <c r="CN19" s="267"/>
      <c r="CO19" s="267"/>
      <c r="CP19" s="267"/>
      <c r="CQ19" s="267"/>
      <c r="CR19" s="267"/>
      <c r="CS19" s="267"/>
      <c r="CT19" s="267"/>
      <c r="CU19" s="267"/>
      <c r="CV19" s="267"/>
      <c r="CW19" s="267"/>
      <c r="CX19" s="267"/>
      <c r="CY19" s="268"/>
      <c r="CZ19" s="257"/>
      <c r="DA19" s="267"/>
      <c r="DB19" s="267"/>
      <c r="DC19" s="267"/>
      <c r="DD19" s="267"/>
      <c r="DE19" s="267"/>
      <c r="DF19" s="267"/>
      <c r="DG19" s="267"/>
      <c r="DH19" s="267"/>
      <c r="DI19" s="267"/>
      <c r="DJ19" s="268"/>
      <c r="DK19" s="266"/>
      <c r="DL19" s="267"/>
      <c r="DM19" s="267"/>
      <c r="DN19" s="267"/>
      <c r="DO19" s="267"/>
      <c r="DP19" s="267"/>
      <c r="DQ19" s="267"/>
      <c r="DR19" s="267"/>
      <c r="DS19" s="267"/>
      <c r="DT19" s="268"/>
      <c r="DU19" s="35"/>
    </row>
  </sheetData>
  <mergeCells count="128"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G9" sqref="G9:AA9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323" t="s">
        <v>3</v>
      </c>
      <c r="B4" s="324"/>
      <c r="C4" s="324"/>
      <c r="D4" s="324"/>
      <c r="E4" s="324"/>
      <c r="F4" s="325"/>
      <c r="G4" s="323" t="s">
        <v>23</v>
      </c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5"/>
      <c r="AB4" s="323" t="s">
        <v>103</v>
      </c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5"/>
      <c r="AP4" s="323" t="s">
        <v>104</v>
      </c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3" t="s">
        <v>105</v>
      </c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5"/>
      <c r="BR4" s="332" t="s">
        <v>0</v>
      </c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0"/>
      <c r="DU4" s="291"/>
    </row>
    <row r="5" spans="1:125" s="3" customFormat="1" ht="68.25" customHeight="1" x14ac:dyDescent="0.2">
      <c r="A5" s="326"/>
      <c r="B5" s="327"/>
      <c r="C5" s="327"/>
      <c r="D5" s="327"/>
      <c r="E5" s="327"/>
      <c r="F5" s="328"/>
      <c r="G5" s="326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8"/>
      <c r="AB5" s="326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8"/>
      <c r="AP5" s="326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6"/>
      <c r="BE5" s="327"/>
      <c r="BF5" s="327"/>
      <c r="BG5" s="327"/>
      <c r="BH5" s="327"/>
      <c r="BI5" s="327"/>
      <c r="BJ5" s="327"/>
      <c r="BK5" s="327"/>
      <c r="BL5" s="327"/>
      <c r="BM5" s="327"/>
      <c r="BN5" s="327"/>
      <c r="BO5" s="327"/>
      <c r="BP5" s="327"/>
      <c r="BQ5" s="328"/>
      <c r="BR5" s="340" t="s">
        <v>168</v>
      </c>
      <c r="BS5" s="305"/>
      <c r="BT5" s="305"/>
      <c r="BU5" s="305"/>
      <c r="BV5" s="305"/>
      <c r="BW5" s="305"/>
      <c r="BX5" s="305"/>
      <c r="BY5" s="305"/>
      <c r="BZ5" s="305"/>
      <c r="CA5" s="305"/>
      <c r="CB5" s="305"/>
      <c r="CC5" s="305"/>
      <c r="CD5" s="305"/>
      <c r="CE5" s="306"/>
      <c r="CF5" s="340" t="s">
        <v>176</v>
      </c>
      <c r="CG5" s="305"/>
      <c r="CH5" s="305"/>
      <c r="CI5" s="305"/>
      <c r="CJ5" s="305"/>
      <c r="CK5" s="305"/>
      <c r="CL5" s="305"/>
      <c r="CM5" s="305"/>
      <c r="CN5" s="305"/>
      <c r="CO5" s="305"/>
      <c r="CP5" s="305"/>
      <c r="CQ5" s="305"/>
      <c r="CR5" s="305"/>
      <c r="CS5" s="305"/>
      <c r="CT5" s="305"/>
      <c r="CU5" s="306"/>
      <c r="CV5" s="383" t="s">
        <v>18</v>
      </c>
      <c r="CW5" s="383"/>
      <c r="CX5" s="383"/>
      <c r="CY5" s="383"/>
      <c r="CZ5" s="383"/>
      <c r="DA5" s="383"/>
      <c r="DB5" s="383"/>
      <c r="DC5" s="383"/>
      <c r="DD5" s="383"/>
      <c r="DE5" s="383"/>
      <c r="DF5" s="383"/>
      <c r="DG5" s="383"/>
      <c r="DH5" s="383"/>
      <c r="DI5" s="383"/>
      <c r="DJ5" s="383"/>
      <c r="DK5" s="383"/>
      <c r="DL5" s="383"/>
      <c r="DM5" s="383"/>
      <c r="DN5" s="383"/>
      <c r="DO5" s="383"/>
      <c r="DP5" s="383"/>
      <c r="DQ5" s="383"/>
      <c r="DR5" s="383"/>
      <c r="DS5" s="383"/>
      <c r="DT5" s="383"/>
      <c r="DU5" s="384"/>
    </row>
    <row r="6" spans="1:125" s="3" customFormat="1" ht="30.75" customHeight="1" x14ac:dyDescent="0.2">
      <c r="A6" s="329"/>
      <c r="B6" s="330"/>
      <c r="C6" s="330"/>
      <c r="D6" s="330"/>
      <c r="E6" s="330"/>
      <c r="F6" s="331"/>
      <c r="G6" s="329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1"/>
      <c r="AB6" s="329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1"/>
      <c r="AP6" s="329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29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0"/>
      <c r="BQ6" s="331"/>
      <c r="BR6" s="307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8"/>
      <c r="CE6" s="309"/>
      <c r="CF6" s="307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8"/>
      <c r="CT6" s="308"/>
      <c r="CU6" s="309"/>
      <c r="CV6" s="332" t="s">
        <v>2</v>
      </c>
      <c r="CW6" s="333"/>
      <c r="CX6" s="333"/>
      <c r="CY6" s="333"/>
      <c r="CZ6" s="333"/>
      <c r="DA6" s="333"/>
      <c r="DB6" s="333"/>
      <c r="DC6" s="333"/>
      <c r="DD6" s="333"/>
      <c r="DE6" s="333"/>
      <c r="DF6" s="333"/>
      <c r="DG6" s="333"/>
      <c r="DH6" s="334"/>
      <c r="DI6" s="332" t="s">
        <v>43</v>
      </c>
      <c r="DJ6" s="333"/>
      <c r="DK6" s="333"/>
      <c r="DL6" s="333"/>
      <c r="DM6" s="333"/>
      <c r="DN6" s="333"/>
      <c r="DO6" s="333"/>
      <c r="DP6" s="333"/>
      <c r="DQ6" s="333"/>
      <c r="DR6" s="333"/>
      <c r="DS6" s="333"/>
      <c r="DT6" s="333"/>
      <c r="DU6" s="334"/>
    </row>
    <row r="7" spans="1:125" s="7" customFormat="1" ht="12.75" x14ac:dyDescent="0.2">
      <c r="A7" s="335">
        <v>1</v>
      </c>
      <c r="B7" s="336"/>
      <c r="C7" s="336"/>
      <c r="D7" s="336"/>
      <c r="E7" s="336"/>
      <c r="F7" s="337"/>
      <c r="G7" s="335">
        <v>2</v>
      </c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7"/>
      <c r="AB7" s="335">
        <v>3</v>
      </c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7"/>
      <c r="AP7" s="335">
        <v>4</v>
      </c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6"/>
      <c r="BD7" s="335">
        <v>5</v>
      </c>
      <c r="BE7" s="336"/>
      <c r="BF7" s="336"/>
      <c r="BG7" s="336"/>
      <c r="BH7" s="336"/>
      <c r="BI7" s="336"/>
      <c r="BJ7" s="336"/>
      <c r="BK7" s="336"/>
      <c r="BL7" s="336"/>
      <c r="BM7" s="336"/>
      <c r="BN7" s="336"/>
      <c r="BO7" s="336"/>
      <c r="BP7" s="336"/>
      <c r="BQ7" s="337"/>
      <c r="BR7" s="335">
        <v>6</v>
      </c>
      <c r="BS7" s="336"/>
      <c r="BT7" s="336"/>
      <c r="BU7" s="336"/>
      <c r="BV7" s="336"/>
      <c r="BW7" s="336"/>
      <c r="BX7" s="336"/>
      <c r="BY7" s="336"/>
      <c r="BZ7" s="336"/>
      <c r="CA7" s="336"/>
      <c r="CB7" s="336"/>
      <c r="CC7" s="336"/>
      <c r="CD7" s="336"/>
      <c r="CE7" s="337"/>
      <c r="CF7" s="335">
        <v>7</v>
      </c>
      <c r="CG7" s="336"/>
      <c r="CH7" s="336"/>
      <c r="CI7" s="336"/>
      <c r="CJ7" s="336"/>
      <c r="CK7" s="336"/>
      <c r="CL7" s="336"/>
      <c r="CM7" s="336"/>
      <c r="CN7" s="336"/>
      <c r="CO7" s="336"/>
      <c r="CP7" s="336"/>
      <c r="CQ7" s="336"/>
      <c r="CR7" s="336"/>
      <c r="CS7" s="336"/>
      <c r="CT7" s="336"/>
      <c r="CU7" s="337"/>
      <c r="CV7" s="335">
        <v>8</v>
      </c>
      <c r="CW7" s="336"/>
      <c r="CX7" s="336"/>
      <c r="CY7" s="336"/>
      <c r="CZ7" s="336"/>
      <c r="DA7" s="336"/>
      <c r="DB7" s="336"/>
      <c r="DC7" s="336"/>
      <c r="DD7" s="336"/>
      <c r="DE7" s="336"/>
      <c r="DF7" s="336"/>
      <c r="DG7" s="336"/>
      <c r="DH7" s="337"/>
      <c r="DI7" s="335">
        <v>9</v>
      </c>
      <c r="DJ7" s="336"/>
      <c r="DK7" s="336"/>
      <c r="DL7" s="336"/>
      <c r="DM7" s="336"/>
      <c r="DN7" s="336"/>
      <c r="DO7" s="336"/>
      <c r="DP7" s="336"/>
      <c r="DQ7" s="336"/>
      <c r="DR7" s="336"/>
      <c r="DS7" s="336"/>
      <c r="DT7" s="336"/>
      <c r="DU7" s="337"/>
    </row>
    <row r="8" spans="1:125" s="6" customFormat="1" ht="40.700000000000003" customHeight="1" x14ac:dyDescent="0.2">
      <c r="A8" s="375" t="s">
        <v>6</v>
      </c>
      <c r="B8" s="376"/>
      <c r="C8" s="376"/>
      <c r="D8" s="376"/>
      <c r="E8" s="376"/>
      <c r="F8" s="377"/>
      <c r="G8" s="322" t="s">
        <v>106</v>
      </c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8"/>
      <c r="AB8" s="266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8"/>
      <c r="AP8" s="266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6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8"/>
      <c r="BR8" s="266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8"/>
      <c r="CF8" s="266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7"/>
      <c r="CT8" s="267"/>
      <c r="CU8" s="268"/>
      <c r="CV8" s="266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8"/>
      <c r="DI8" s="266"/>
      <c r="DJ8" s="267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8"/>
    </row>
    <row r="9" spans="1:125" s="6" customFormat="1" ht="66.75" customHeight="1" x14ac:dyDescent="0.2">
      <c r="A9" s="375" t="s">
        <v>7</v>
      </c>
      <c r="B9" s="376"/>
      <c r="C9" s="376"/>
      <c r="D9" s="376"/>
      <c r="E9" s="376"/>
      <c r="F9" s="377"/>
      <c r="G9" s="322" t="s">
        <v>107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8"/>
      <c r="AB9" s="266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8"/>
      <c r="AP9" s="266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6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8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7"/>
      <c r="CU9" s="268"/>
      <c r="CV9" s="266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8"/>
      <c r="DI9" s="266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8"/>
    </row>
    <row r="10" spans="1:125" s="6" customFormat="1" ht="16.5" customHeight="1" x14ac:dyDescent="0.2">
      <c r="A10" s="378"/>
      <c r="B10" s="379"/>
      <c r="C10" s="379"/>
      <c r="D10" s="379"/>
      <c r="E10" s="379"/>
      <c r="F10" s="380"/>
      <c r="G10" s="322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8"/>
      <c r="AB10" s="266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8"/>
      <c r="AP10" s="266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6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8"/>
      <c r="BR10" s="266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8"/>
      <c r="CF10" s="266"/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7"/>
      <c r="CT10" s="267"/>
      <c r="CU10" s="268"/>
      <c r="CV10" s="266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8"/>
      <c r="DI10" s="266"/>
      <c r="DJ10" s="267"/>
      <c r="DK10" s="267"/>
      <c r="DL10" s="267"/>
      <c r="DM10" s="267"/>
      <c r="DN10" s="267"/>
      <c r="DO10" s="267"/>
      <c r="DP10" s="267"/>
      <c r="DQ10" s="267"/>
      <c r="DR10" s="267"/>
      <c r="DS10" s="267"/>
      <c r="DT10" s="267"/>
      <c r="DU10" s="268"/>
    </row>
    <row r="11" spans="1:125" s="6" customFormat="1" ht="16.5" customHeight="1" x14ac:dyDescent="0.2">
      <c r="A11" s="374" t="s">
        <v>16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6"/>
      <c r="BD11" s="266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8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7"/>
      <c r="CU11" s="268"/>
      <c r="CV11" s="266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8"/>
      <c r="DI11" s="266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8"/>
    </row>
  </sheetData>
  <mergeCells count="53"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P10:BC10"/>
    <mergeCell ref="AP9:BC9"/>
    <mergeCell ref="A9:F9"/>
    <mergeCell ref="G9:AA9"/>
    <mergeCell ref="G10:AA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D13"/>
  <sheetViews>
    <sheetView view="pageBreakPreview" zoomScaleNormal="100" workbookViewId="0">
      <selection activeCell="AU9" sqref="AU9:BG9"/>
    </sheetView>
  </sheetViews>
  <sheetFormatPr defaultColWidth="0.85546875" defaultRowHeight="15" x14ac:dyDescent="0.25"/>
  <cols>
    <col min="1" max="133" width="0.85546875" style="1"/>
    <col min="134" max="134" width="13" style="1" hidden="1" customWidth="1"/>
    <col min="135" max="16384" width="0.85546875" style="1"/>
  </cols>
  <sheetData>
    <row r="1" spans="1:134" s="5" customFormat="1" ht="3" customHeight="1" x14ac:dyDescent="0.25"/>
    <row r="2" spans="1:134" s="5" customFormat="1" x14ac:dyDescent="0.25">
      <c r="A2" s="5" t="s">
        <v>108</v>
      </c>
    </row>
    <row r="3" spans="1:134" s="5" customFormat="1" ht="12.75" customHeight="1" x14ac:dyDescent="0.25"/>
    <row r="4" spans="1:134" s="3" customFormat="1" ht="11.25" customHeight="1" x14ac:dyDescent="0.2">
      <c r="A4" s="323" t="s">
        <v>3</v>
      </c>
      <c r="B4" s="324"/>
      <c r="C4" s="324"/>
      <c r="D4" s="324"/>
      <c r="E4" s="324"/>
      <c r="F4" s="325"/>
      <c r="G4" s="323" t="s">
        <v>45</v>
      </c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5"/>
      <c r="Y4" s="323" t="s">
        <v>247</v>
      </c>
      <c r="Z4" s="324"/>
      <c r="AA4" s="324"/>
      <c r="AB4" s="324"/>
      <c r="AC4" s="324"/>
      <c r="AD4" s="324"/>
      <c r="AE4" s="324"/>
      <c r="AF4" s="324"/>
      <c r="AG4" s="324"/>
      <c r="AH4" s="324"/>
      <c r="AI4" s="325"/>
      <c r="AJ4" s="323" t="s">
        <v>109</v>
      </c>
      <c r="AK4" s="324"/>
      <c r="AL4" s="324"/>
      <c r="AM4" s="324"/>
      <c r="AN4" s="324"/>
      <c r="AO4" s="324"/>
      <c r="AP4" s="324"/>
      <c r="AQ4" s="324"/>
      <c r="AR4" s="324"/>
      <c r="AS4" s="324"/>
      <c r="AT4" s="325"/>
      <c r="AU4" s="323" t="s">
        <v>110</v>
      </c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5"/>
      <c r="BH4" s="323" t="s">
        <v>111</v>
      </c>
      <c r="BI4" s="324"/>
      <c r="BJ4" s="324"/>
      <c r="BK4" s="324"/>
      <c r="BL4" s="324"/>
      <c r="BM4" s="324"/>
      <c r="BN4" s="324"/>
      <c r="BO4" s="324"/>
      <c r="BP4" s="324"/>
      <c r="BQ4" s="324"/>
      <c r="BR4" s="324"/>
      <c r="BS4" s="323" t="s">
        <v>248</v>
      </c>
      <c r="BT4" s="324"/>
      <c r="BU4" s="324"/>
      <c r="BV4" s="324"/>
      <c r="BW4" s="324"/>
      <c r="BX4" s="324"/>
      <c r="BY4" s="324"/>
      <c r="BZ4" s="324"/>
      <c r="CA4" s="324"/>
      <c r="CB4" s="324"/>
      <c r="CC4" s="324"/>
      <c r="CD4" s="324"/>
      <c r="CE4" s="325"/>
      <c r="CF4" s="332" t="s">
        <v>0</v>
      </c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0"/>
      <c r="DU4" s="290"/>
      <c r="DV4" s="290"/>
      <c r="DW4" s="290"/>
      <c r="DX4" s="290"/>
      <c r="DY4" s="290"/>
      <c r="DZ4" s="290"/>
      <c r="EA4" s="290"/>
      <c r="EB4" s="291"/>
    </row>
    <row r="5" spans="1:134" s="3" customFormat="1" ht="84" customHeight="1" x14ac:dyDescent="0.2">
      <c r="A5" s="326"/>
      <c r="B5" s="327"/>
      <c r="C5" s="327"/>
      <c r="D5" s="327"/>
      <c r="E5" s="327"/>
      <c r="F5" s="328"/>
      <c r="G5" s="326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8"/>
      <c r="Y5" s="326"/>
      <c r="Z5" s="327"/>
      <c r="AA5" s="327"/>
      <c r="AB5" s="327"/>
      <c r="AC5" s="327"/>
      <c r="AD5" s="327"/>
      <c r="AE5" s="327"/>
      <c r="AF5" s="327"/>
      <c r="AG5" s="327"/>
      <c r="AH5" s="327"/>
      <c r="AI5" s="328"/>
      <c r="AJ5" s="326"/>
      <c r="AK5" s="327"/>
      <c r="AL5" s="327"/>
      <c r="AM5" s="327"/>
      <c r="AN5" s="327"/>
      <c r="AO5" s="327"/>
      <c r="AP5" s="327"/>
      <c r="AQ5" s="327"/>
      <c r="AR5" s="327"/>
      <c r="AS5" s="327"/>
      <c r="AT5" s="328"/>
      <c r="AU5" s="326"/>
      <c r="AV5" s="327"/>
      <c r="AW5" s="327"/>
      <c r="AX5" s="327"/>
      <c r="AY5" s="327"/>
      <c r="AZ5" s="327"/>
      <c r="BA5" s="327"/>
      <c r="BB5" s="327"/>
      <c r="BC5" s="327"/>
      <c r="BD5" s="327"/>
      <c r="BE5" s="327"/>
      <c r="BF5" s="327"/>
      <c r="BG5" s="328"/>
      <c r="BH5" s="326"/>
      <c r="BI5" s="327"/>
      <c r="BJ5" s="327"/>
      <c r="BK5" s="327"/>
      <c r="BL5" s="327"/>
      <c r="BM5" s="327"/>
      <c r="BN5" s="327"/>
      <c r="BO5" s="327"/>
      <c r="BP5" s="327"/>
      <c r="BQ5" s="327"/>
      <c r="BR5" s="327"/>
      <c r="BS5" s="326"/>
      <c r="BT5" s="327"/>
      <c r="BU5" s="327"/>
      <c r="BV5" s="327"/>
      <c r="BW5" s="327"/>
      <c r="BX5" s="327"/>
      <c r="BY5" s="327"/>
      <c r="BZ5" s="327"/>
      <c r="CA5" s="327"/>
      <c r="CB5" s="327"/>
      <c r="CC5" s="327"/>
      <c r="CD5" s="327"/>
      <c r="CE5" s="328"/>
      <c r="CF5" s="448" t="s">
        <v>167</v>
      </c>
      <c r="CG5" s="449"/>
      <c r="CH5" s="449"/>
      <c r="CI5" s="449"/>
      <c r="CJ5" s="449"/>
      <c r="CK5" s="449"/>
      <c r="CL5" s="449"/>
      <c r="CM5" s="449"/>
      <c r="CN5" s="449"/>
      <c r="CO5" s="449"/>
      <c r="CP5" s="449"/>
      <c r="CQ5" s="449"/>
      <c r="CR5" s="450"/>
      <c r="CS5" s="448" t="s">
        <v>176</v>
      </c>
      <c r="CT5" s="449"/>
      <c r="CU5" s="449"/>
      <c r="CV5" s="449"/>
      <c r="CW5" s="449"/>
      <c r="CX5" s="449"/>
      <c r="CY5" s="449"/>
      <c r="CZ5" s="449"/>
      <c r="DA5" s="449"/>
      <c r="DB5" s="449"/>
      <c r="DC5" s="449"/>
      <c r="DD5" s="449"/>
      <c r="DE5" s="449"/>
      <c r="DF5" s="449"/>
      <c r="DG5" s="450"/>
      <c r="DH5" s="425" t="s">
        <v>18</v>
      </c>
      <c r="DI5" s="426"/>
      <c r="DJ5" s="426"/>
      <c r="DK5" s="426"/>
      <c r="DL5" s="426"/>
      <c r="DM5" s="426"/>
      <c r="DN5" s="426"/>
      <c r="DO5" s="426"/>
      <c r="DP5" s="426"/>
      <c r="DQ5" s="426"/>
      <c r="DR5" s="426"/>
      <c r="DS5" s="426"/>
      <c r="DT5" s="426"/>
      <c r="DU5" s="426"/>
      <c r="DV5" s="426"/>
      <c r="DW5" s="426"/>
      <c r="DX5" s="426"/>
      <c r="DY5" s="426"/>
      <c r="DZ5" s="426"/>
      <c r="EA5" s="426"/>
      <c r="EB5" s="427"/>
    </row>
    <row r="6" spans="1:134" s="3" customFormat="1" ht="26.25" customHeight="1" x14ac:dyDescent="0.2">
      <c r="A6" s="329"/>
      <c r="B6" s="330"/>
      <c r="C6" s="330"/>
      <c r="D6" s="330"/>
      <c r="E6" s="330"/>
      <c r="F6" s="331"/>
      <c r="G6" s="329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1"/>
      <c r="Y6" s="329"/>
      <c r="Z6" s="330"/>
      <c r="AA6" s="330"/>
      <c r="AB6" s="330"/>
      <c r="AC6" s="330"/>
      <c r="AD6" s="330"/>
      <c r="AE6" s="330"/>
      <c r="AF6" s="330"/>
      <c r="AG6" s="330"/>
      <c r="AH6" s="330"/>
      <c r="AI6" s="331"/>
      <c r="AJ6" s="329"/>
      <c r="AK6" s="330"/>
      <c r="AL6" s="330"/>
      <c r="AM6" s="330"/>
      <c r="AN6" s="330"/>
      <c r="AO6" s="330"/>
      <c r="AP6" s="330"/>
      <c r="AQ6" s="330"/>
      <c r="AR6" s="330"/>
      <c r="AS6" s="330"/>
      <c r="AT6" s="331"/>
      <c r="AU6" s="329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1"/>
      <c r="BH6" s="329"/>
      <c r="BI6" s="330"/>
      <c r="BJ6" s="330"/>
      <c r="BK6" s="330"/>
      <c r="BL6" s="330"/>
      <c r="BM6" s="330"/>
      <c r="BN6" s="330"/>
      <c r="BO6" s="330"/>
      <c r="BP6" s="330"/>
      <c r="BQ6" s="330"/>
      <c r="BR6" s="330"/>
      <c r="BS6" s="329"/>
      <c r="BT6" s="330"/>
      <c r="BU6" s="330"/>
      <c r="BV6" s="330"/>
      <c r="BW6" s="330"/>
      <c r="BX6" s="330"/>
      <c r="BY6" s="330"/>
      <c r="BZ6" s="330"/>
      <c r="CA6" s="330"/>
      <c r="CB6" s="330"/>
      <c r="CC6" s="330"/>
      <c r="CD6" s="330"/>
      <c r="CE6" s="331"/>
      <c r="CF6" s="307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9"/>
      <c r="CS6" s="307"/>
      <c r="CT6" s="308"/>
      <c r="CU6" s="308"/>
      <c r="CV6" s="308"/>
      <c r="CW6" s="308"/>
      <c r="CX6" s="308"/>
      <c r="CY6" s="308"/>
      <c r="CZ6" s="308"/>
      <c r="DA6" s="308"/>
      <c r="DB6" s="308"/>
      <c r="DC6" s="308"/>
      <c r="DD6" s="308"/>
      <c r="DE6" s="308"/>
      <c r="DF6" s="308"/>
      <c r="DG6" s="309"/>
      <c r="DH6" s="332" t="s">
        <v>2</v>
      </c>
      <c r="DI6" s="333"/>
      <c r="DJ6" s="333"/>
      <c r="DK6" s="333"/>
      <c r="DL6" s="333"/>
      <c r="DM6" s="333"/>
      <c r="DN6" s="333"/>
      <c r="DO6" s="333"/>
      <c r="DP6" s="333"/>
      <c r="DQ6" s="333"/>
      <c r="DR6" s="334"/>
      <c r="DS6" s="332" t="s">
        <v>19</v>
      </c>
      <c r="DT6" s="333"/>
      <c r="DU6" s="333"/>
      <c r="DV6" s="333"/>
      <c r="DW6" s="333"/>
      <c r="DX6" s="333"/>
      <c r="DY6" s="333"/>
      <c r="DZ6" s="333"/>
      <c r="EA6" s="333"/>
      <c r="EB6" s="334"/>
    </row>
    <row r="7" spans="1:134" s="7" customFormat="1" ht="12.75" x14ac:dyDescent="0.2">
      <c r="A7" s="335">
        <v>1</v>
      </c>
      <c r="B7" s="336"/>
      <c r="C7" s="336"/>
      <c r="D7" s="336"/>
      <c r="E7" s="336"/>
      <c r="F7" s="337"/>
      <c r="G7" s="335">
        <v>2</v>
      </c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7"/>
      <c r="Y7" s="335">
        <v>3</v>
      </c>
      <c r="Z7" s="336"/>
      <c r="AA7" s="336"/>
      <c r="AB7" s="336"/>
      <c r="AC7" s="336"/>
      <c r="AD7" s="336"/>
      <c r="AE7" s="336"/>
      <c r="AF7" s="336"/>
      <c r="AG7" s="336"/>
      <c r="AH7" s="336"/>
      <c r="AI7" s="337"/>
      <c r="AJ7" s="335">
        <v>4</v>
      </c>
      <c r="AK7" s="336"/>
      <c r="AL7" s="336"/>
      <c r="AM7" s="336"/>
      <c r="AN7" s="336"/>
      <c r="AO7" s="336"/>
      <c r="AP7" s="336"/>
      <c r="AQ7" s="336"/>
      <c r="AR7" s="336"/>
      <c r="AS7" s="336"/>
      <c r="AT7" s="337"/>
      <c r="AU7" s="335">
        <v>5</v>
      </c>
      <c r="AV7" s="336"/>
      <c r="AW7" s="336"/>
      <c r="AX7" s="336"/>
      <c r="AY7" s="336"/>
      <c r="AZ7" s="336"/>
      <c r="BA7" s="336"/>
      <c r="BB7" s="336"/>
      <c r="BC7" s="336"/>
      <c r="BD7" s="336"/>
      <c r="BE7" s="336"/>
      <c r="BF7" s="336"/>
      <c r="BG7" s="337"/>
      <c r="BH7" s="335">
        <v>6</v>
      </c>
      <c r="BI7" s="336"/>
      <c r="BJ7" s="336"/>
      <c r="BK7" s="336"/>
      <c r="BL7" s="336"/>
      <c r="BM7" s="336"/>
      <c r="BN7" s="336"/>
      <c r="BO7" s="336"/>
      <c r="BP7" s="336"/>
      <c r="BQ7" s="336"/>
      <c r="BR7" s="336"/>
      <c r="BS7" s="335">
        <v>7</v>
      </c>
      <c r="BT7" s="336"/>
      <c r="BU7" s="336"/>
      <c r="BV7" s="336"/>
      <c r="BW7" s="336"/>
      <c r="BX7" s="336"/>
      <c r="BY7" s="336"/>
      <c r="BZ7" s="336"/>
      <c r="CA7" s="336"/>
      <c r="CB7" s="336"/>
      <c r="CC7" s="336"/>
      <c r="CD7" s="336"/>
      <c r="CE7" s="337"/>
      <c r="CF7" s="445">
        <v>8</v>
      </c>
      <c r="CG7" s="446"/>
      <c r="CH7" s="446"/>
      <c r="CI7" s="446"/>
      <c r="CJ7" s="446"/>
      <c r="CK7" s="446"/>
      <c r="CL7" s="446"/>
      <c r="CM7" s="446"/>
      <c r="CN7" s="446"/>
      <c r="CO7" s="446"/>
      <c r="CP7" s="446"/>
      <c r="CQ7" s="446"/>
      <c r="CR7" s="447"/>
      <c r="CS7" s="445">
        <v>9</v>
      </c>
      <c r="CT7" s="446"/>
      <c r="CU7" s="446"/>
      <c r="CV7" s="446"/>
      <c r="CW7" s="446"/>
      <c r="CX7" s="446"/>
      <c r="CY7" s="446"/>
      <c r="CZ7" s="446"/>
      <c r="DA7" s="446"/>
      <c r="DB7" s="446"/>
      <c r="DC7" s="446"/>
      <c r="DD7" s="446"/>
      <c r="DE7" s="446"/>
      <c r="DF7" s="446"/>
      <c r="DG7" s="447"/>
      <c r="DH7" s="445">
        <v>10</v>
      </c>
      <c r="DI7" s="446"/>
      <c r="DJ7" s="446"/>
      <c r="DK7" s="446"/>
      <c r="DL7" s="446"/>
      <c r="DM7" s="446"/>
      <c r="DN7" s="446"/>
      <c r="DO7" s="446"/>
      <c r="DP7" s="446"/>
      <c r="DQ7" s="446"/>
      <c r="DR7" s="447"/>
      <c r="DS7" s="445">
        <v>11</v>
      </c>
      <c r="DT7" s="446"/>
      <c r="DU7" s="446"/>
      <c r="DV7" s="446"/>
      <c r="DW7" s="446"/>
      <c r="DX7" s="446"/>
      <c r="DY7" s="446"/>
      <c r="DZ7" s="446"/>
      <c r="EA7" s="446"/>
      <c r="EB7" s="447"/>
    </row>
    <row r="8" spans="1:134" s="6" customFormat="1" ht="63" customHeight="1" x14ac:dyDescent="0.2">
      <c r="A8" s="269" t="s">
        <v>6</v>
      </c>
      <c r="B8" s="270"/>
      <c r="C8" s="270"/>
      <c r="D8" s="270"/>
      <c r="E8" s="270"/>
      <c r="F8" s="271"/>
      <c r="G8" s="322" t="s">
        <v>300</v>
      </c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8"/>
      <c r="Y8" s="273">
        <v>247</v>
      </c>
      <c r="Z8" s="274"/>
      <c r="AA8" s="274"/>
      <c r="AB8" s="274"/>
      <c r="AC8" s="274"/>
      <c r="AD8" s="274"/>
      <c r="AE8" s="274"/>
      <c r="AF8" s="274"/>
      <c r="AG8" s="274"/>
      <c r="AH8" s="274"/>
      <c r="AI8" s="275"/>
      <c r="AJ8" s="273" t="s">
        <v>280</v>
      </c>
      <c r="AK8" s="274"/>
      <c r="AL8" s="274"/>
      <c r="AM8" s="274"/>
      <c r="AN8" s="274"/>
      <c r="AO8" s="274"/>
      <c r="AP8" s="274"/>
      <c r="AQ8" s="274"/>
      <c r="AR8" s="274"/>
      <c r="AS8" s="274"/>
      <c r="AT8" s="275"/>
      <c r="AU8" s="418">
        <v>309242</v>
      </c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5"/>
      <c r="BH8" s="400">
        <v>8</v>
      </c>
      <c r="BI8" s="436"/>
      <c r="BJ8" s="436"/>
      <c r="BK8" s="436"/>
      <c r="BL8" s="436"/>
      <c r="BM8" s="436"/>
      <c r="BN8" s="436"/>
      <c r="BO8" s="436"/>
      <c r="BP8" s="436"/>
      <c r="BQ8" s="436"/>
      <c r="BR8" s="436"/>
      <c r="BS8" s="400">
        <f>AU8*BH8</f>
        <v>2473936</v>
      </c>
      <c r="BT8" s="436"/>
      <c r="BU8" s="436"/>
      <c r="BV8" s="436"/>
      <c r="BW8" s="436"/>
      <c r="BX8" s="436"/>
      <c r="BY8" s="436"/>
      <c r="BZ8" s="436"/>
      <c r="CA8" s="436"/>
      <c r="CB8" s="436"/>
      <c r="CC8" s="436"/>
      <c r="CD8" s="436"/>
      <c r="CE8" s="437"/>
      <c r="CF8" s="257">
        <f>BS8</f>
        <v>2473936</v>
      </c>
      <c r="CG8" s="258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9"/>
      <c r="CS8" s="266"/>
      <c r="CT8" s="267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8"/>
      <c r="DH8" s="266"/>
      <c r="DI8" s="267"/>
      <c r="DJ8" s="267"/>
      <c r="DK8" s="267"/>
      <c r="DL8" s="267"/>
      <c r="DM8" s="267"/>
      <c r="DN8" s="267"/>
      <c r="DO8" s="267"/>
      <c r="DP8" s="267"/>
      <c r="DQ8" s="267"/>
      <c r="DR8" s="268"/>
      <c r="DS8" s="266"/>
      <c r="DT8" s="267"/>
      <c r="DU8" s="267"/>
      <c r="DV8" s="267"/>
      <c r="DW8" s="267"/>
      <c r="DX8" s="267"/>
      <c r="DY8" s="267"/>
      <c r="DZ8" s="267"/>
      <c r="EA8" s="267"/>
      <c r="EB8" s="268"/>
    </row>
    <row r="9" spans="1:134" s="6" customFormat="1" ht="63" customHeight="1" x14ac:dyDescent="0.2">
      <c r="A9" s="269" t="s">
        <v>7</v>
      </c>
      <c r="B9" s="270"/>
      <c r="C9" s="270"/>
      <c r="D9" s="270"/>
      <c r="E9" s="270"/>
      <c r="F9" s="271"/>
      <c r="G9" s="322" t="s">
        <v>301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8"/>
      <c r="Y9" s="273">
        <v>247</v>
      </c>
      <c r="Z9" s="274"/>
      <c r="AA9" s="274"/>
      <c r="AB9" s="274"/>
      <c r="AC9" s="274"/>
      <c r="AD9" s="274"/>
      <c r="AE9" s="274"/>
      <c r="AF9" s="274"/>
      <c r="AG9" s="274"/>
      <c r="AH9" s="274"/>
      <c r="AI9" s="275"/>
      <c r="AJ9" s="273" t="s">
        <v>280</v>
      </c>
      <c r="AK9" s="274"/>
      <c r="AL9" s="274"/>
      <c r="AM9" s="274"/>
      <c r="AN9" s="274"/>
      <c r="AO9" s="274"/>
      <c r="AP9" s="274"/>
      <c r="AQ9" s="274"/>
      <c r="AR9" s="274"/>
      <c r="AS9" s="274"/>
      <c r="AT9" s="275"/>
      <c r="AU9" s="418">
        <f>BS9/BH9</f>
        <v>22152.850000000002</v>
      </c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5"/>
      <c r="BH9" s="400">
        <v>7.6</v>
      </c>
      <c r="BI9" s="436"/>
      <c r="BJ9" s="436"/>
      <c r="BK9" s="436"/>
      <c r="BL9" s="436"/>
      <c r="BM9" s="436"/>
      <c r="BN9" s="436"/>
      <c r="BO9" s="436"/>
      <c r="BP9" s="436"/>
      <c r="BQ9" s="436"/>
      <c r="BR9" s="436"/>
      <c r="BS9" s="367">
        <v>168361.66</v>
      </c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9"/>
      <c r="CF9" s="257">
        <f>BS9</f>
        <v>168361.66</v>
      </c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9"/>
      <c r="CS9" s="266"/>
      <c r="CT9" s="267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8"/>
      <c r="DH9" s="266"/>
      <c r="DI9" s="267"/>
      <c r="DJ9" s="267"/>
      <c r="DK9" s="267"/>
      <c r="DL9" s="267"/>
      <c r="DM9" s="267"/>
      <c r="DN9" s="267"/>
      <c r="DO9" s="267"/>
      <c r="DP9" s="267"/>
      <c r="DQ9" s="267"/>
      <c r="DR9" s="268"/>
      <c r="DS9" s="266"/>
      <c r="DT9" s="267"/>
      <c r="DU9" s="267"/>
      <c r="DV9" s="267"/>
      <c r="DW9" s="267"/>
      <c r="DX9" s="267"/>
      <c r="DY9" s="267"/>
      <c r="DZ9" s="267"/>
      <c r="EA9" s="267"/>
      <c r="EB9" s="268"/>
      <c r="ED9" s="35">
        <f>AU9*BH9</f>
        <v>168361.66</v>
      </c>
    </row>
    <row r="10" spans="1:134" s="6" customFormat="1" ht="16.5" customHeight="1" x14ac:dyDescent="0.2">
      <c r="A10" s="319" t="s">
        <v>8</v>
      </c>
      <c r="B10" s="320"/>
      <c r="C10" s="320"/>
      <c r="D10" s="320"/>
      <c r="E10" s="320"/>
      <c r="F10" s="321"/>
      <c r="G10" s="322" t="s">
        <v>281</v>
      </c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8"/>
      <c r="Y10" s="266">
        <v>244</v>
      </c>
      <c r="Z10" s="267"/>
      <c r="AA10" s="267"/>
      <c r="AB10" s="267"/>
      <c r="AC10" s="267"/>
      <c r="AD10" s="267"/>
      <c r="AE10" s="267"/>
      <c r="AF10" s="267"/>
      <c r="AG10" s="267"/>
      <c r="AH10" s="267"/>
      <c r="AI10" s="268"/>
      <c r="AJ10" s="266" t="s">
        <v>282</v>
      </c>
      <c r="AK10" s="267"/>
      <c r="AL10" s="267"/>
      <c r="AM10" s="267"/>
      <c r="AN10" s="267"/>
      <c r="AO10" s="267"/>
      <c r="AP10" s="267"/>
      <c r="AQ10" s="267"/>
      <c r="AR10" s="267"/>
      <c r="AS10" s="267"/>
      <c r="AT10" s="268"/>
      <c r="AU10" s="257">
        <v>180.30851000000001</v>
      </c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9"/>
      <c r="BH10" s="266">
        <v>1109.21</v>
      </c>
      <c r="BI10" s="267"/>
      <c r="BJ10" s="267"/>
      <c r="BK10" s="267"/>
      <c r="BL10" s="267"/>
      <c r="BM10" s="267"/>
      <c r="BN10" s="267"/>
      <c r="BO10" s="267"/>
      <c r="BP10" s="267"/>
      <c r="BQ10" s="267"/>
      <c r="BR10" s="267"/>
      <c r="BS10" s="257">
        <f>DH10</f>
        <v>99993.95</v>
      </c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9"/>
      <c r="CF10" s="257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9"/>
      <c r="CS10" s="257"/>
      <c r="CT10" s="258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259"/>
      <c r="DH10" s="257">
        <v>99993.95</v>
      </c>
      <c r="DI10" s="258"/>
      <c r="DJ10" s="258"/>
      <c r="DK10" s="258"/>
      <c r="DL10" s="258"/>
      <c r="DM10" s="258"/>
      <c r="DN10" s="258"/>
      <c r="DO10" s="258"/>
      <c r="DP10" s="258"/>
      <c r="DQ10" s="258"/>
      <c r="DR10" s="259"/>
      <c r="DS10" s="257"/>
      <c r="DT10" s="258"/>
      <c r="DU10" s="258"/>
      <c r="DV10" s="258"/>
      <c r="DW10" s="258"/>
      <c r="DX10" s="258"/>
      <c r="DY10" s="258"/>
      <c r="DZ10" s="258"/>
      <c r="EA10" s="258"/>
      <c r="EB10" s="259"/>
      <c r="ED10" s="35">
        <f>BS9-ED9</f>
        <v>0</v>
      </c>
    </row>
    <row r="11" spans="1:134" s="6" customFormat="1" ht="16.5" customHeight="1" x14ac:dyDescent="0.2">
      <c r="A11" s="319"/>
      <c r="B11" s="320"/>
      <c r="C11" s="320"/>
      <c r="D11" s="320"/>
      <c r="E11" s="320"/>
      <c r="F11" s="321"/>
      <c r="G11" s="322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8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5"/>
      <c r="AJ11" s="273"/>
      <c r="AK11" s="274"/>
      <c r="AL11" s="274"/>
      <c r="AM11" s="274"/>
      <c r="AN11" s="274"/>
      <c r="AO11" s="274"/>
      <c r="AP11" s="274"/>
      <c r="AQ11" s="274"/>
      <c r="AR11" s="274"/>
      <c r="AS11" s="274"/>
      <c r="AT11" s="275"/>
      <c r="AU11" s="273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5"/>
      <c r="BH11" s="273"/>
      <c r="BI11" s="274"/>
      <c r="BJ11" s="274"/>
      <c r="BK11" s="274"/>
      <c r="BL11" s="274"/>
      <c r="BM11" s="274"/>
      <c r="BN11" s="274"/>
      <c r="BO11" s="274"/>
      <c r="BP11" s="274"/>
      <c r="BQ11" s="274"/>
      <c r="BR11" s="274"/>
      <c r="BS11" s="273"/>
      <c r="BT11" s="274"/>
      <c r="BU11" s="274"/>
      <c r="BV11" s="274"/>
      <c r="BW11" s="274"/>
      <c r="BX11" s="274"/>
      <c r="BY11" s="274"/>
      <c r="BZ11" s="274"/>
      <c r="CA11" s="274"/>
      <c r="CB11" s="274"/>
      <c r="CC11" s="274"/>
      <c r="CD11" s="274"/>
      <c r="CE11" s="275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8"/>
      <c r="CS11" s="266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8"/>
      <c r="DH11" s="266"/>
      <c r="DI11" s="267"/>
      <c r="DJ11" s="267"/>
      <c r="DK11" s="267"/>
      <c r="DL11" s="267"/>
      <c r="DM11" s="267"/>
      <c r="DN11" s="267"/>
      <c r="DO11" s="267"/>
      <c r="DP11" s="267"/>
      <c r="DQ11" s="267"/>
      <c r="DR11" s="268"/>
      <c r="DS11" s="266"/>
      <c r="DT11" s="267"/>
      <c r="DU11" s="267"/>
      <c r="DV11" s="267"/>
      <c r="DW11" s="267"/>
      <c r="DX11" s="267"/>
      <c r="DY11" s="267"/>
      <c r="DZ11" s="267"/>
      <c r="EA11" s="267"/>
      <c r="EB11" s="268"/>
    </row>
    <row r="12" spans="1:134" s="6" customFormat="1" ht="16.5" customHeight="1" x14ac:dyDescent="0.2">
      <c r="A12" s="316" t="s">
        <v>16</v>
      </c>
      <c r="B12" s="248"/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8"/>
      <c r="AQ12" s="248"/>
      <c r="AR12" s="248"/>
      <c r="AS12" s="248"/>
      <c r="AT12" s="248"/>
      <c r="AU12" s="248"/>
      <c r="AV12" s="248"/>
      <c r="AW12" s="248"/>
      <c r="AX12" s="248"/>
      <c r="AY12" s="248"/>
      <c r="AZ12" s="248"/>
      <c r="BA12" s="248"/>
      <c r="BB12" s="248"/>
      <c r="BC12" s="248"/>
      <c r="BD12" s="248"/>
      <c r="BE12" s="248"/>
      <c r="BF12" s="248"/>
      <c r="BG12" s="248"/>
      <c r="BH12" s="248"/>
      <c r="BI12" s="248"/>
      <c r="BJ12" s="248"/>
      <c r="BK12" s="248"/>
      <c r="BL12" s="248"/>
      <c r="BM12" s="248"/>
      <c r="BN12" s="248"/>
      <c r="BO12" s="248"/>
      <c r="BP12" s="248"/>
      <c r="BQ12" s="248"/>
      <c r="BR12" s="249"/>
      <c r="BS12" s="257">
        <f>BS8+BS9+BS10</f>
        <v>2742291.6100000003</v>
      </c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7"/>
      <c r="CE12" s="268"/>
      <c r="CF12" s="257">
        <f>CF8+CF9</f>
        <v>2642297.66</v>
      </c>
      <c r="CG12" s="267"/>
      <c r="CH12" s="267"/>
      <c r="CI12" s="267"/>
      <c r="CJ12" s="267"/>
      <c r="CK12" s="267"/>
      <c r="CL12" s="267"/>
      <c r="CM12" s="267"/>
      <c r="CN12" s="267"/>
      <c r="CO12" s="267"/>
      <c r="CP12" s="267"/>
      <c r="CQ12" s="267"/>
      <c r="CR12" s="268"/>
      <c r="CS12" s="266"/>
      <c r="CT12" s="267"/>
      <c r="CU12" s="267"/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8"/>
      <c r="DH12" s="257">
        <f>DH8+DH9+DH10</f>
        <v>99993.95</v>
      </c>
      <c r="DI12" s="267"/>
      <c r="DJ12" s="267"/>
      <c r="DK12" s="267"/>
      <c r="DL12" s="267"/>
      <c r="DM12" s="267"/>
      <c r="DN12" s="267"/>
      <c r="DO12" s="267"/>
      <c r="DP12" s="267"/>
      <c r="DQ12" s="267"/>
      <c r="DR12" s="268"/>
      <c r="DS12" s="266"/>
      <c r="DT12" s="267"/>
      <c r="DU12" s="267"/>
      <c r="DV12" s="267"/>
      <c r="DW12" s="267"/>
      <c r="DX12" s="267"/>
      <c r="DY12" s="267"/>
      <c r="DZ12" s="267"/>
      <c r="EA12" s="267"/>
      <c r="EB12" s="268"/>
    </row>
    <row r="13" spans="1:134" x14ac:dyDescent="0.25">
      <c r="CF13" s="1" t="s">
        <v>302</v>
      </c>
    </row>
  </sheetData>
  <mergeCells count="74">
    <mergeCell ref="A9:F9"/>
    <mergeCell ref="G9:X9"/>
    <mergeCell ref="Y9:AI9"/>
    <mergeCell ref="AJ9:AT9"/>
    <mergeCell ref="AU9:BG9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A7:F7"/>
    <mergeCell ref="AJ4:AT6"/>
    <mergeCell ref="AJ7:AT7"/>
    <mergeCell ref="A8:F8"/>
    <mergeCell ref="AJ8:AT8"/>
    <mergeCell ref="A4:F6"/>
    <mergeCell ref="G4:X6"/>
    <mergeCell ref="G7:X7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CS12:DG12"/>
    <mergeCell ref="DS12:EB12"/>
    <mergeCell ref="DH12:DR12"/>
    <mergeCell ref="BS12:CE12"/>
    <mergeCell ref="CF12:CR12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zoomScaleNormal="100" zoomScaleSheetLayoutView="100" workbookViewId="0">
      <selection activeCell="CU42" sqref="CU42:DG42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323" t="s">
        <v>3</v>
      </c>
      <c r="B4" s="324"/>
      <c r="C4" s="324"/>
      <c r="D4" s="324"/>
      <c r="E4" s="324"/>
      <c r="F4" s="325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5"/>
      <c r="AA4" s="323" t="s">
        <v>113</v>
      </c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5"/>
      <c r="AO4" s="323" t="s">
        <v>114</v>
      </c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5"/>
      <c r="BC4" s="323" t="s">
        <v>115</v>
      </c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5"/>
      <c r="BQ4" s="332" t="s">
        <v>0</v>
      </c>
      <c r="BR4" s="290"/>
      <c r="BS4" s="290"/>
      <c r="BT4" s="290"/>
      <c r="BU4" s="290"/>
      <c r="BV4" s="290"/>
      <c r="BW4" s="290"/>
      <c r="BX4" s="290"/>
      <c r="BY4" s="290"/>
      <c r="BZ4" s="290"/>
      <c r="CA4" s="290"/>
      <c r="CB4" s="290"/>
      <c r="CC4" s="290"/>
      <c r="CD4" s="290"/>
      <c r="CE4" s="290"/>
      <c r="CF4" s="290"/>
      <c r="CG4" s="290"/>
      <c r="CH4" s="290"/>
      <c r="CI4" s="290"/>
      <c r="CJ4" s="290"/>
      <c r="CK4" s="290"/>
      <c r="CL4" s="290"/>
      <c r="CM4" s="290"/>
      <c r="CN4" s="290"/>
      <c r="CO4" s="290"/>
      <c r="CP4" s="290"/>
      <c r="CQ4" s="290"/>
      <c r="CR4" s="290"/>
      <c r="CS4" s="290"/>
      <c r="CT4" s="290"/>
      <c r="CU4" s="290"/>
      <c r="CV4" s="290"/>
      <c r="CW4" s="290"/>
      <c r="CX4" s="290"/>
      <c r="CY4" s="290"/>
      <c r="CZ4" s="290"/>
      <c r="DA4" s="290"/>
      <c r="DB4" s="290"/>
      <c r="DC4" s="290"/>
      <c r="DD4" s="290"/>
      <c r="DE4" s="290"/>
      <c r="DF4" s="290"/>
      <c r="DG4" s="290"/>
      <c r="DH4" s="290"/>
      <c r="DI4" s="290"/>
      <c r="DJ4" s="290"/>
      <c r="DK4" s="290"/>
      <c r="DL4" s="290"/>
      <c r="DM4" s="290"/>
      <c r="DN4" s="290"/>
      <c r="DO4" s="290"/>
      <c r="DP4" s="290"/>
      <c r="DQ4" s="290"/>
      <c r="DR4" s="290"/>
      <c r="DS4" s="290"/>
      <c r="DT4" s="291"/>
    </row>
    <row r="5" spans="1:124" s="3" customFormat="1" ht="67.7" customHeight="1" x14ac:dyDescent="0.2">
      <c r="A5" s="326"/>
      <c r="B5" s="327"/>
      <c r="C5" s="327"/>
      <c r="D5" s="327"/>
      <c r="E5" s="327"/>
      <c r="F5" s="328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8"/>
      <c r="AA5" s="326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8"/>
      <c r="AO5" s="326"/>
      <c r="AP5" s="327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8"/>
      <c r="BC5" s="326"/>
      <c r="BD5" s="327"/>
      <c r="BE5" s="327"/>
      <c r="BF5" s="327"/>
      <c r="BG5" s="327"/>
      <c r="BH5" s="327"/>
      <c r="BI5" s="327"/>
      <c r="BJ5" s="327"/>
      <c r="BK5" s="327"/>
      <c r="BL5" s="327"/>
      <c r="BM5" s="327"/>
      <c r="BN5" s="327"/>
      <c r="BO5" s="327"/>
      <c r="BP5" s="328"/>
      <c r="BQ5" s="340" t="s">
        <v>168</v>
      </c>
      <c r="BR5" s="305"/>
      <c r="BS5" s="305"/>
      <c r="BT5" s="305"/>
      <c r="BU5" s="305"/>
      <c r="BV5" s="305"/>
      <c r="BW5" s="305"/>
      <c r="BX5" s="305"/>
      <c r="BY5" s="305"/>
      <c r="BZ5" s="305"/>
      <c r="CA5" s="305"/>
      <c r="CB5" s="305"/>
      <c r="CC5" s="305"/>
      <c r="CD5" s="306"/>
      <c r="CE5" s="340" t="s">
        <v>176</v>
      </c>
      <c r="CF5" s="305"/>
      <c r="CG5" s="305"/>
      <c r="CH5" s="305"/>
      <c r="CI5" s="305"/>
      <c r="CJ5" s="305"/>
      <c r="CK5" s="305"/>
      <c r="CL5" s="305"/>
      <c r="CM5" s="305"/>
      <c r="CN5" s="305"/>
      <c r="CO5" s="305"/>
      <c r="CP5" s="305"/>
      <c r="CQ5" s="305"/>
      <c r="CR5" s="305"/>
      <c r="CS5" s="305"/>
      <c r="CT5" s="306"/>
      <c r="CU5" s="383" t="s">
        <v>18</v>
      </c>
      <c r="CV5" s="383"/>
      <c r="CW5" s="383"/>
      <c r="CX5" s="383"/>
      <c r="CY5" s="383"/>
      <c r="CZ5" s="383"/>
      <c r="DA5" s="383"/>
      <c r="DB5" s="383"/>
      <c r="DC5" s="383"/>
      <c r="DD5" s="383"/>
      <c r="DE5" s="383"/>
      <c r="DF5" s="383"/>
      <c r="DG5" s="383"/>
      <c r="DH5" s="383"/>
      <c r="DI5" s="383"/>
      <c r="DJ5" s="383"/>
      <c r="DK5" s="383"/>
      <c r="DL5" s="383"/>
      <c r="DM5" s="383"/>
      <c r="DN5" s="383"/>
      <c r="DO5" s="383"/>
      <c r="DP5" s="383"/>
      <c r="DQ5" s="383"/>
      <c r="DR5" s="383"/>
      <c r="DS5" s="383"/>
      <c r="DT5" s="384"/>
    </row>
    <row r="6" spans="1:124" s="3" customFormat="1" ht="37.5" customHeight="1" x14ac:dyDescent="0.2">
      <c r="A6" s="329"/>
      <c r="B6" s="330"/>
      <c r="C6" s="330"/>
      <c r="D6" s="330"/>
      <c r="E6" s="330"/>
      <c r="F6" s="331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1"/>
      <c r="AA6" s="329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1"/>
      <c r="AO6" s="329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1"/>
      <c r="BC6" s="329"/>
      <c r="BD6" s="330"/>
      <c r="BE6" s="330"/>
      <c r="BF6" s="330"/>
      <c r="BG6" s="330"/>
      <c r="BH6" s="330"/>
      <c r="BI6" s="330"/>
      <c r="BJ6" s="330"/>
      <c r="BK6" s="330"/>
      <c r="BL6" s="330"/>
      <c r="BM6" s="330"/>
      <c r="BN6" s="330"/>
      <c r="BO6" s="330"/>
      <c r="BP6" s="331"/>
      <c r="BQ6" s="307"/>
      <c r="BR6" s="308"/>
      <c r="BS6" s="308"/>
      <c r="BT6" s="308"/>
      <c r="BU6" s="308"/>
      <c r="BV6" s="308"/>
      <c r="BW6" s="308"/>
      <c r="BX6" s="308"/>
      <c r="BY6" s="308"/>
      <c r="BZ6" s="308"/>
      <c r="CA6" s="308"/>
      <c r="CB6" s="308"/>
      <c r="CC6" s="308"/>
      <c r="CD6" s="309"/>
      <c r="CE6" s="307"/>
      <c r="CF6" s="308"/>
      <c r="CG6" s="308"/>
      <c r="CH6" s="308"/>
      <c r="CI6" s="308"/>
      <c r="CJ6" s="308"/>
      <c r="CK6" s="308"/>
      <c r="CL6" s="308"/>
      <c r="CM6" s="308"/>
      <c r="CN6" s="308"/>
      <c r="CO6" s="308"/>
      <c r="CP6" s="308"/>
      <c r="CQ6" s="308"/>
      <c r="CR6" s="308"/>
      <c r="CS6" s="308"/>
      <c r="CT6" s="309"/>
      <c r="CU6" s="332" t="s">
        <v>2</v>
      </c>
      <c r="CV6" s="333"/>
      <c r="CW6" s="333"/>
      <c r="CX6" s="333"/>
      <c r="CY6" s="333"/>
      <c r="CZ6" s="333"/>
      <c r="DA6" s="333"/>
      <c r="DB6" s="333"/>
      <c r="DC6" s="333"/>
      <c r="DD6" s="333"/>
      <c r="DE6" s="333"/>
      <c r="DF6" s="333"/>
      <c r="DG6" s="334"/>
      <c r="DH6" s="332" t="s">
        <v>43</v>
      </c>
      <c r="DI6" s="333"/>
      <c r="DJ6" s="333"/>
      <c r="DK6" s="333"/>
      <c r="DL6" s="333"/>
      <c r="DM6" s="333"/>
      <c r="DN6" s="333"/>
      <c r="DO6" s="333"/>
      <c r="DP6" s="333"/>
      <c r="DQ6" s="333"/>
      <c r="DR6" s="333"/>
      <c r="DS6" s="333"/>
      <c r="DT6" s="334"/>
    </row>
    <row r="7" spans="1:124" s="7" customFormat="1" ht="12.75" x14ac:dyDescent="0.2">
      <c r="A7" s="335">
        <v>1</v>
      </c>
      <c r="B7" s="336"/>
      <c r="C7" s="336"/>
      <c r="D7" s="336"/>
      <c r="E7" s="336"/>
      <c r="F7" s="337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7"/>
      <c r="AA7" s="335">
        <v>3</v>
      </c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7"/>
      <c r="AO7" s="335">
        <v>4</v>
      </c>
      <c r="AP7" s="336"/>
      <c r="AQ7" s="336"/>
      <c r="AR7" s="336"/>
      <c r="AS7" s="336"/>
      <c r="AT7" s="336"/>
      <c r="AU7" s="336"/>
      <c r="AV7" s="336"/>
      <c r="AW7" s="336"/>
      <c r="AX7" s="336"/>
      <c r="AY7" s="336"/>
      <c r="AZ7" s="336"/>
      <c r="BA7" s="336"/>
      <c r="BB7" s="336"/>
      <c r="BC7" s="335">
        <v>5</v>
      </c>
      <c r="BD7" s="336"/>
      <c r="BE7" s="336"/>
      <c r="BF7" s="336"/>
      <c r="BG7" s="336"/>
      <c r="BH7" s="336"/>
      <c r="BI7" s="336"/>
      <c r="BJ7" s="336"/>
      <c r="BK7" s="336"/>
      <c r="BL7" s="336"/>
      <c r="BM7" s="336"/>
      <c r="BN7" s="336"/>
      <c r="BO7" s="336"/>
      <c r="BP7" s="337"/>
      <c r="BQ7" s="335">
        <v>6</v>
      </c>
      <c r="BR7" s="336"/>
      <c r="BS7" s="336"/>
      <c r="BT7" s="336"/>
      <c r="BU7" s="336"/>
      <c r="BV7" s="336"/>
      <c r="BW7" s="336"/>
      <c r="BX7" s="336"/>
      <c r="BY7" s="336"/>
      <c r="BZ7" s="336"/>
      <c r="CA7" s="336"/>
      <c r="CB7" s="336"/>
      <c r="CC7" s="336"/>
      <c r="CD7" s="337"/>
      <c r="CE7" s="335">
        <v>7</v>
      </c>
      <c r="CF7" s="336"/>
      <c r="CG7" s="336"/>
      <c r="CH7" s="336"/>
      <c r="CI7" s="336"/>
      <c r="CJ7" s="336"/>
      <c r="CK7" s="336"/>
      <c r="CL7" s="336"/>
      <c r="CM7" s="336"/>
      <c r="CN7" s="336"/>
      <c r="CO7" s="336"/>
      <c r="CP7" s="336"/>
      <c r="CQ7" s="336"/>
      <c r="CR7" s="336"/>
      <c r="CS7" s="336"/>
      <c r="CT7" s="337"/>
      <c r="CU7" s="335">
        <v>8</v>
      </c>
      <c r="CV7" s="336"/>
      <c r="CW7" s="336"/>
      <c r="CX7" s="336"/>
      <c r="CY7" s="336"/>
      <c r="CZ7" s="336"/>
      <c r="DA7" s="336"/>
      <c r="DB7" s="336"/>
      <c r="DC7" s="336"/>
      <c r="DD7" s="336"/>
      <c r="DE7" s="336"/>
      <c r="DF7" s="336"/>
      <c r="DG7" s="337"/>
      <c r="DH7" s="335">
        <v>9</v>
      </c>
      <c r="DI7" s="336"/>
      <c r="DJ7" s="336"/>
      <c r="DK7" s="336"/>
      <c r="DL7" s="336"/>
      <c r="DM7" s="336"/>
      <c r="DN7" s="336"/>
      <c r="DO7" s="336"/>
      <c r="DP7" s="336"/>
      <c r="DQ7" s="336"/>
      <c r="DR7" s="336"/>
      <c r="DS7" s="336"/>
      <c r="DT7" s="337"/>
    </row>
    <row r="8" spans="1:124" s="6" customFormat="1" ht="40.700000000000003" customHeight="1" x14ac:dyDescent="0.2">
      <c r="A8" s="375" t="s">
        <v>6</v>
      </c>
      <c r="B8" s="376"/>
      <c r="C8" s="376"/>
      <c r="D8" s="376"/>
      <c r="E8" s="376"/>
      <c r="F8" s="377"/>
      <c r="G8" s="356" t="s">
        <v>116</v>
      </c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7"/>
      <c r="AA8" s="273" t="s">
        <v>1</v>
      </c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5"/>
      <c r="AO8" s="273" t="s">
        <v>1</v>
      </c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57">
        <f>BC10</f>
        <v>168000</v>
      </c>
      <c r="BD8" s="267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8"/>
      <c r="BQ8" s="266"/>
      <c r="BR8" s="267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8"/>
      <c r="CE8" s="266"/>
      <c r="CF8" s="267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7"/>
      <c r="CT8" s="268"/>
      <c r="CU8" s="257">
        <f>CU10</f>
        <v>168000</v>
      </c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8"/>
      <c r="DH8" s="273"/>
      <c r="DI8" s="274"/>
      <c r="DJ8" s="274"/>
      <c r="DK8" s="274"/>
      <c r="DL8" s="274"/>
      <c r="DM8" s="274"/>
      <c r="DN8" s="274"/>
      <c r="DO8" s="274"/>
      <c r="DP8" s="274"/>
      <c r="DQ8" s="274"/>
      <c r="DR8" s="274"/>
      <c r="DS8" s="274"/>
      <c r="DT8" s="275"/>
    </row>
    <row r="9" spans="1:124" s="6" customFormat="1" ht="16.5" customHeight="1" x14ac:dyDescent="0.2">
      <c r="A9" s="375" t="s">
        <v>25</v>
      </c>
      <c r="B9" s="376"/>
      <c r="C9" s="376"/>
      <c r="D9" s="376"/>
      <c r="E9" s="376"/>
      <c r="F9" s="377"/>
      <c r="G9" s="356" t="s">
        <v>73</v>
      </c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7"/>
      <c r="AA9" s="273" t="s">
        <v>1</v>
      </c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5"/>
      <c r="AO9" s="273" t="s">
        <v>1</v>
      </c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3" t="s">
        <v>1</v>
      </c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5"/>
      <c r="BQ9" s="266" t="s">
        <v>1</v>
      </c>
      <c r="BR9" s="267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8"/>
      <c r="CE9" s="266" t="s">
        <v>1</v>
      </c>
      <c r="CF9" s="267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8"/>
      <c r="CU9" s="266" t="s">
        <v>1</v>
      </c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8"/>
      <c r="DH9" s="273" t="s">
        <v>1</v>
      </c>
      <c r="DI9" s="274"/>
      <c r="DJ9" s="274"/>
      <c r="DK9" s="274"/>
      <c r="DL9" s="274"/>
      <c r="DM9" s="274"/>
      <c r="DN9" s="274"/>
      <c r="DO9" s="274"/>
      <c r="DP9" s="274"/>
      <c r="DQ9" s="274"/>
      <c r="DR9" s="274"/>
      <c r="DS9" s="274"/>
      <c r="DT9" s="275"/>
    </row>
    <row r="10" spans="1:124" s="6" customFormat="1" ht="39" customHeight="1" x14ac:dyDescent="0.2">
      <c r="A10" s="378"/>
      <c r="B10" s="379"/>
      <c r="C10" s="379"/>
      <c r="D10" s="379"/>
      <c r="E10" s="379"/>
      <c r="F10" s="380"/>
      <c r="G10" s="458" t="s">
        <v>403</v>
      </c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8"/>
      <c r="V10" s="458"/>
      <c r="W10" s="458"/>
      <c r="X10" s="458"/>
      <c r="Y10" s="458"/>
      <c r="Z10" s="459"/>
      <c r="AA10" s="266">
        <v>8</v>
      </c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8"/>
      <c r="AO10" s="257">
        <v>21000</v>
      </c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7">
        <f>AA10*AO10</f>
        <v>168000</v>
      </c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9"/>
      <c r="BQ10" s="257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9"/>
      <c r="CE10" s="257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9"/>
      <c r="CU10" s="257">
        <f>BC10</f>
        <v>168000</v>
      </c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259"/>
      <c r="DH10" s="273"/>
      <c r="DI10" s="274"/>
      <c r="DJ10" s="274"/>
      <c r="DK10" s="274"/>
      <c r="DL10" s="274"/>
      <c r="DM10" s="274"/>
      <c r="DN10" s="274"/>
      <c r="DO10" s="274"/>
      <c r="DP10" s="274"/>
      <c r="DQ10" s="274"/>
      <c r="DR10" s="274"/>
      <c r="DS10" s="274"/>
      <c r="DT10" s="275"/>
    </row>
    <row r="11" spans="1:124" s="6" customFormat="1" ht="40.700000000000003" customHeight="1" x14ac:dyDescent="0.2">
      <c r="A11" s="375" t="s">
        <v>7</v>
      </c>
      <c r="B11" s="376"/>
      <c r="C11" s="376"/>
      <c r="D11" s="376"/>
      <c r="E11" s="376"/>
      <c r="F11" s="377"/>
      <c r="G11" s="356" t="s">
        <v>117</v>
      </c>
      <c r="H11" s="356"/>
      <c r="I11" s="356"/>
      <c r="J11" s="356"/>
      <c r="K11" s="356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7"/>
      <c r="AA11" s="273" t="s">
        <v>1</v>
      </c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5"/>
      <c r="AO11" s="273" t="s">
        <v>1</v>
      </c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66"/>
      <c r="BD11" s="267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8"/>
      <c r="BQ11" s="266"/>
      <c r="BR11" s="267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8"/>
      <c r="CE11" s="266"/>
      <c r="CF11" s="267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8"/>
      <c r="CU11" s="266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8"/>
      <c r="DH11" s="273"/>
      <c r="DI11" s="274"/>
      <c r="DJ11" s="274"/>
      <c r="DK11" s="274"/>
      <c r="DL11" s="274"/>
      <c r="DM11" s="274"/>
      <c r="DN11" s="274"/>
      <c r="DO11" s="274"/>
      <c r="DP11" s="274"/>
      <c r="DQ11" s="274"/>
      <c r="DR11" s="274"/>
      <c r="DS11" s="274"/>
      <c r="DT11" s="275"/>
    </row>
    <row r="12" spans="1:124" s="6" customFormat="1" ht="16.5" customHeight="1" x14ac:dyDescent="0.2">
      <c r="A12" s="375" t="s">
        <v>30</v>
      </c>
      <c r="B12" s="376"/>
      <c r="C12" s="376"/>
      <c r="D12" s="376"/>
      <c r="E12" s="376"/>
      <c r="F12" s="377"/>
      <c r="G12" s="356" t="s">
        <v>73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7"/>
      <c r="AA12" s="273" t="s">
        <v>1</v>
      </c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5"/>
      <c r="AO12" s="273" t="s">
        <v>1</v>
      </c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3" t="s">
        <v>1</v>
      </c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  <c r="BP12" s="275"/>
      <c r="BQ12" s="266" t="s">
        <v>1</v>
      </c>
      <c r="BR12" s="267"/>
      <c r="BS12" s="267"/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8"/>
      <c r="CE12" s="266" t="s">
        <v>1</v>
      </c>
      <c r="CF12" s="267"/>
      <c r="CG12" s="267"/>
      <c r="CH12" s="267"/>
      <c r="CI12" s="267"/>
      <c r="CJ12" s="267"/>
      <c r="CK12" s="267"/>
      <c r="CL12" s="267"/>
      <c r="CM12" s="267"/>
      <c r="CN12" s="267"/>
      <c r="CO12" s="267"/>
      <c r="CP12" s="267"/>
      <c r="CQ12" s="267"/>
      <c r="CR12" s="267"/>
      <c r="CS12" s="267"/>
      <c r="CT12" s="268"/>
      <c r="CU12" s="266" t="s">
        <v>1</v>
      </c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8"/>
      <c r="DH12" s="273" t="s">
        <v>1</v>
      </c>
      <c r="DI12" s="274"/>
      <c r="DJ12" s="274"/>
      <c r="DK12" s="274"/>
      <c r="DL12" s="274"/>
      <c r="DM12" s="274"/>
      <c r="DN12" s="274"/>
      <c r="DO12" s="274"/>
      <c r="DP12" s="274"/>
      <c r="DQ12" s="274"/>
      <c r="DR12" s="274"/>
      <c r="DS12" s="274"/>
      <c r="DT12" s="275"/>
    </row>
    <row r="13" spans="1:124" s="6" customFormat="1" ht="16.5" customHeight="1" x14ac:dyDescent="0.2">
      <c r="A13" s="378"/>
      <c r="B13" s="379"/>
      <c r="C13" s="379"/>
      <c r="D13" s="379"/>
      <c r="E13" s="379"/>
      <c r="F13" s="380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9"/>
      <c r="AA13" s="266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8"/>
      <c r="AO13" s="266"/>
      <c r="AP13" s="267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7"/>
      <c r="BC13" s="266"/>
      <c r="BD13" s="267"/>
      <c r="BE13" s="267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8"/>
      <c r="BQ13" s="266"/>
      <c r="BR13" s="267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8"/>
      <c r="CE13" s="266"/>
      <c r="CF13" s="267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7"/>
      <c r="CT13" s="268"/>
      <c r="CU13" s="266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8"/>
      <c r="DH13" s="273"/>
      <c r="DI13" s="274"/>
      <c r="DJ13" s="274"/>
      <c r="DK13" s="274"/>
      <c r="DL13" s="274"/>
      <c r="DM13" s="274"/>
      <c r="DN13" s="274"/>
      <c r="DO13" s="274"/>
      <c r="DP13" s="274"/>
      <c r="DQ13" s="274"/>
      <c r="DR13" s="274"/>
      <c r="DS13" s="274"/>
      <c r="DT13" s="275"/>
    </row>
    <row r="14" spans="1:124" s="6" customFormat="1" ht="16.5" customHeight="1" x14ac:dyDescent="0.2">
      <c r="A14" s="374" t="s">
        <v>16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6"/>
      <c r="BC14" s="257">
        <f>BC8</f>
        <v>168000</v>
      </c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9"/>
      <c r="BQ14" s="257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9"/>
      <c r="CE14" s="257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9"/>
      <c r="CU14" s="257">
        <f>CU8</f>
        <v>168000</v>
      </c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259"/>
      <c r="DH14" s="266"/>
      <c r="DI14" s="267"/>
      <c r="DJ14" s="267"/>
      <c r="DK14" s="267"/>
      <c r="DL14" s="267"/>
      <c r="DM14" s="267"/>
      <c r="DN14" s="267"/>
      <c r="DO14" s="267"/>
      <c r="DP14" s="267"/>
      <c r="DQ14" s="267"/>
      <c r="DR14" s="267"/>
      <c r="DS14" s="267"/>
      <c r="DT14" s="268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323" t="s">
        <v>3</v>
      </c>
      <c r="B18" s="324"/>
      <c r="C18" s="324"/>
      <c r="D18" s="324"/>
      <c r="E18" s="324"/>
      <c r="F18" s="325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5"/>
      <c r="AB18" s="323" t="s">
        <v>119</v>
      </c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5"/>
      <c r="AP18" s="323" t="s">
        <v>120</v>
      </c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3" t="s">
        <v>121</v>
      </c>
      <c r="BE18" s="324"/>
      <c r="BF18" s="324"/>
      <c r="BG18" s="324"/>
      <c r="BH18" s="324"/>
      <c r="BI18" s="324"/>
      <c r="BJ18" s="324"/>
      <c r="BK18" s="324"/>
      <c r="BL18" s="324"/>
      <c r="BM18" s="324"/>
      <c r="BN18" s="324"/>
      <c r="BO18" s="324"/>
      <c r="BP18" s="325"/>
      <c r="BQ18" s="332" t="s">
        <v>0</v>
      </c>
      <c r="BR18" s="290"/>
      <c r="BS18" s="290"/>
      <c r="BT18" s="290"/>
      <c r="BU18" s="290"/>
      <c r="BV18" s="290"/>
      <c r="BW18" s="290"/>
      <c r="BX18" s="290"/>
      <c r="BY18" s="290"/>
      <c r="BZ18" s="290"/>
      <c r="CA18" s="290"/>
      <c r="CB18" s="290"/>
      <c r="CC18" s="290"/>
      <c r="CD18" s="290"/>
      <c r="CE18" s="290"/>
      <c r="CF18" s="290"/>
      <c r="CG18" s="290"/>
      <c r="CH18" s="290"/>
      <c r="CI18" s="290"/>
      <c r="CJ18" s="290"/>
      <c r="CK18" s="290"/>
      <c r="CL18" s="290"/>
      <c r="CM18" s="290"/>
      <c r="CN18" s="290"/>
      <c r="CO18" s="290"/>
      <c r="CP18" s="290"/>
      <c r="CQ18" s="290"/>
      <c r="CR18" s="290"/>
      <c r="CS18" s="290"/>
      <c r="CT18" s="290"/>
      <c r="CU18" s="290"/>
      <c r="CV18" s="290"/>
      <c r="CW18" s="290"/>
      <c r="CX18" s="290"/>
      <c r="CY18" s="290"/>
      <c r="CZ18" s="290"/>
      <c r="DA18" s="290"/>
      <c r="DB18" s="290"/>
      <c r="DC18" s="290"/>
      <c r="DD18" s="290"/>
      <c r="DE18" s="290"/>
      <c r="DF18" s="290"/>
      <c r="DG18" s="290"/>
      <c r="DH18" s="290"/>
      <c r="DI18" s="290"/>
      <c r="DJ18" s="290"/>
      <c r="DK18" s="290"/>
      <c r="DL18" s="290"/>
      <c r="DM18" s="290"/>
      <c r="DN18" s="290"/>
      <c r="DO18" s="290"/>
      <c r="DP18" s="290"/>
      <c r="DQ18" s="290"/>
      <c r="DR18" s="290"/>
      <c r="DS18" s="290"/>
      <c r="DT18" s="291"/>
    </row>
    <row r="19" spans="1:124" s="3" customFormat="1" ht="68.25" customHeight="1" x14ac:dyDescent="0.2">
      <c r="A19" s="326"/>
      <c r="B19" s="327"/>
      <c r="C19" s="327"/>
      <c r="D19" s="327"/>
      <c r="E19" s="327"/>
      <c r="F19" s="328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8"/>
      <c r="AB19" s="326"/>
      <c r="AC19" s="327"/>
      <c r="AD19" s="327"/>
      <c r="AE19" s="327"/>
      <c r="AF19" s="327"/>
      <c r="AG19" s="327"/>
      <c r="AH19" s="327"/>
      <c r="AI19" s="327"/>
      <c r="AJ19" s="327"/>
      <c r="AK19" s="327"/>
      <c r="AL19" s="327"/>
      <c r="AM19" s="327"/>
      <c r="AN19" s="327"/>
      <c r="AO19" s="328"/>
      <c r="AP19" s="326"/>
      <c r="AQ19" s="327"/>
      <c r="AR19" s="327"/>
      <c r="AS19" s="327"/>
      <c r="AT19" s="327"/>
      <c r="AU19" s="327"/>
      <c r="AV19" s="327"/>
      <c r="AW19" s="327"/>
      <c r="AX19" s="327"/>
      <c r="AY19" s="327"/>
      <c r="AZ19" s="327"/>
      <c r="BA19" s="327"/>
      <c r="BB19" s="327"/>
      <c r="BC19" s="327"/>
      <c r="BD19" s="326"/>
      <c r="BE19" s="327"/>
      <c r="BF19" s="327"/>
      <c r="BG19" s="327"/>
      <c r="BH19" s="327"/>
      <c r="BI19" s="327"/>
      <c r="BJ19" s="327"/>
      <c r="BK19" s="327"/>
      <c r="BL19" s="327"/>
      <c r="BM19" s="327"/>
      <c r="BN19" s="327"/>
      <c r="BO19" s="327"/>
      <c r="BP19" s="328"/>
      <c r="BQ19" s="340" t="s">
        <v>168</v>
      </c>
      <c r="BR19" s="305"/>
      <c r="BS19" s="305"/>
      <c r="BT19" s="305"/>
      <c r="BU19" s="305"/>
      <c r="BV19" s="305"/>
      <c r="BW19" s="305"/>
      <c r="BX19" s="305"/>
      <c r="BY19" s="305"/>
      <c r="BZ19" s="305"/>
      <c r="CA19" s="305"/>
      <c r="CB19" s="305"/>
      <c r="CC19" s="305"/>
      <c r="CD19" s="306"/>
      <c r="CE19" s="340" t="s">
        <v>176</v>
      </c>
      <c r="CF19" s="305"/>
      <c r="CG19" s="305"/>
      <c r="CH19" s="305"/>
      <c r="CI19" s="305"/>
      <c r="CJ19" s="305"/>
      <c r="CK19" s="305"/>
      <c r="CL19" s="305"/>
      <c r="CM19" s="305"/>
      <c r="CN19" s="305"/>
      <c r="CO19" s="305"/>
      <c r="CP19" s="305"/>
      <c r="CQ19" s="305"/>
      <c r="CR19" s="305"/>
      <c r="CS19" s="305"/>
      <c r="CT19" s="306"/>
      <c r="CU19" s="383" t="s">
        <v>18</v>
      </c>
      <c r="CV19" s="383"/>
      <c r="CW19" s="383"/>
      <c r="CX19" s="383"/>
      <c r="CY19" s="383"/>
      <c r="CZ19" s="383"/>
      <c r="DA19" s="383"/>
      <c r="DB19" s="383"/>
      <c r="DC19" s="383"/>
      <c r="DD19" s="383"/>
      <c r="DE19" s="383"/>
      <c r="DF19" s="383"/>
      <c r="DG19" s="383"/>
      <c r="DH19" s="383"/>
      <c r="DI19" s="383"/>
      <c r="DJ19" s="383"/>
      <c r="DK19" s="383"/>
      <c r="DL19" s="383"/>
      <c r="DM19" s="383"/>
      <c r="DN19" s="383"/>
      <c r="DO19" s="383"/>
      <c r="DP19" s="383"/>
      <c r="DQ19" s="383"/>
      <c r="DR19" s="383"/>
      <c r="DS19" s="383"/>
      <c r="DT19" s="384"/>
    </row>
    <row r="20" spans="1:124" s="3" customFormat="1" ht="30.75" customHeight="1" x14ac:dyDescent="0.2">
      <c r="A20" s="329"/>
      <c r="B20" s="330"/>
      <c r="C20" s="330"/>
      <c r="D20" s="330"/>
      <c r="E20" s="330"/>
      <c r="F20" s="331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1"/>
      <c r="AB20" s="329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1"/>
      <c r="AP20" s="329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29"/>
      <c r="BE20" s="330"/>
      <c r="BF20" s="330"/>
      <c r="BG20" s="330"/>
      <c r="BH20" s="330"/>
      <c r="BI20" s="330"/>
      <c r="BJ20" s="330"/>
      <c r="BK20" s="330"/>
      <c r="BL20" s="330"/>
      <c r="BM20" s="330"/>
      <c r="BN20" s="330"/>
      <c r="BO20" s="330"/>
      <c r="BP20" s="331"/>
      <c r="BQ20" s="307"/>
      <c r="BR20" s="308"/>
      <c r="BS20" s="308"/>
      <c r="BT20" s="308"/>
      <c r="BU20" s="308"/>
      <c r="BV20" s="308"/>
      <c r="BW20" s="308"/>
      <c r="BX20" s="308"/>
      <c r="BY20" s="308"/>
      <c r="BZ20" s="308"/>
      <c r="CA20" s="308"/>
      <c r="CB20" s="308"/>
      <c r="CC20" s="308"/>
      <c r="CD20" s="309"/>
      <c r="CE20" s="307"/>
      <c r="CF20" s="308"/>
      <c r="CG20" s="308"/>
      <c r="CH20" s="308"/>
      <c r="CI20" s="308"/>
      <c r="CJ20" s="308"/>
      <c r="CK20" s="308"/>
      <c r="CL20" s="308"/>
      <c r="CM20" s="308"/>
      <c r="CN20" s="308"/>
      <c r="CO20" s="308"/>
      <c r="CP20" s="308"/>
      <c r="CQ20" s="308"/>
      <c r="CR20" s="308"/>
      <c r="CS20" s="308"/>
      <c r="CT20" s="309"/>
      <c r="CU20" s="332" t="s">
        <v>2</v>
      </c>
      <c r="CV20" s="333"/>
      <c r="CW20" s="333"/>
      <c r="CX20" s="333"/>
      <c r="CY20" s="333"/>
      <c r="CZ20" s="333"/>
      <c r="DA20" s="333"/>
      <c r="DB20" s="333"/>
      <c r="DC20" s="333"/>
      <c r="DD20" s="333"/>
      <c r="DE20" s="333"/>
      <c r="DF20" s="333"/>
      <c r="DG20" s="334"/>
      <c r="DH20" s="332" t="s">
        <v>43</v>
      </c>
      <c r="DI20" s="333"/>
      <c r="DJ20" s="333"/>
      <c r="DK20" s="333"/>
      <c r="DL20" s="333"/>
      <c r="DM20" s="333"/>
      <c r="DN20" s="333"/>
      <c r="DO20" s="333"/>
      <c r="DP20" s="333"/>
      <c r="DQ20" s="333"/>
      <c r="DR20" s="333"/>
      <c r="DS20" s="333"/>
      <c r="DT20" s="334"/>
    </row>
    <row r="21" spans="1:124" s="7" customFormat="1" ht="12.75" x14ac:dyDescent="0.2">
      <c r="A21" s="335">
        <v>1</v>
      </c>
      <c r="B21" s="336"/>
      <c r="C21" s="336"/>
      <c r="D21" s="336"/>
      <c r="E21" s="336"/>
      <c r="F21" s="337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7"/>
      <c r="AB21" s="335">
        <v>3</v>
      </c>
      <c r="AC21" s="336"/>
      <c r="AD21" s="336"/>
      <c r="AE21" s="336"/>
      <c r="AF21" s="336"/>
      <c r="AG21" s="336"/>
      <c r="AH21" s="336"/>
      <c r="AI21" s="336"/>
      <c r="AJ21" s="336"/>
      <c r="AK21" s="336"/>
      <c r="AL21" s="336"/>
      <c r="AM21" s="336"/>
      <c r="AN21" s="336"/>
      <c r="AO21" s="337"/>
      <c r="AP21" s="335">
        <v>4</v>
      </c>
      <c r="AQ21" s="336"/>
      <c r="AR21" s="336"/>
      <c r="AS21" s="336"/>
      <c r="AT21" s="336"/>
      <c r="AU21" s="336"/>
      <c r="AV21" s="336"/>
      <c r="AW21" s="336"/>
      <c r="AX21" s="336"/>
      <c r="AY21" s="336"/>
      <c r="AZ21" s="336"/>
      <c r="BA21" s="336"/>
      <c r="BB21" s="336"/>
      <c r="BC21" s="336"/>
      <c r="BD21" s="335">
        <v>5</v>
      </c>
      <c r="BE21" s="336"/>
      <c r="BF21" s="336"/>
      <c r="BG21" s="336"/>
      <c r="BH21" s="336"/>
      <c r="BI21" s="336"/>
      <c r="BJ21" s="336"/>
      <c r="BK21" s="336"/>
      <c r="BL21" s="336"/>
      <c r="BM21" s="336"/>
      <c r="BN21" s="336"/>
      <c r="BO21" s="336"/>
      <c r="BP21" s="337"/>
      <c r="BQ21" s="335">
        <v>6</v>
      </c>
      <c r="BR21" s="336"/>
      <c r="BS21" s="336"/>
      <c r="BT21" s="336"/>
      <c r="BU21" s="336"/>
      <c r="BV21" s="336"/>
      <c r="BW21" s="336"/>
      <c r="BX21" s="336"/>
      <c r="BY21" s="336"/>
      <c r="BZ21" s="336"/>
      <c r="CA21" s="336"/>
      <c r="CB21" s="336"/>
      <c r="CC21" s="336"/>
      <c r="CD21" s="337"/>
      <c r="CE21" s="335">
        <v>7</v>
      </c>
      <c r="CF21" s="336"/>
      <c r="CG21" s="336"/>
      <c r="CH21" s="336"/>
      <c r="CI21" s="336"/>
      <c r="CJ21" s="336"/>
      <c r="CK21" s="336"/>
      <c r="CL21" s="336"/>
      <c r="CM21" s="336"/>
      <c r="CN21" s="336"/>
      <c r="CO21" s="336"/>
      <c r="CP21" s="336"/>
      <c r="CQ21" s="336"/>
      <c r="CR21" s="336"/>
      <c r="CS21" s="336"/>
      <c r="CT21" s="337"/>
      <c r="CU21" s="335">
        <v>8</v>
      </c>
      <c r="CV21" s="336"/>
      <c r="CW21" s="336"/>
      <c r="CX21" s="336"/>
      <c r="CY21" s="336"/>
      <c r="CZ21" s="336"/>
      <c r="DA21" s="336"/>
      <c r="DB21" s="336"/>
      <c r="DC21" s="336"/>
      <c r="DD21" s="336"/>
      <c r="DE21" s="336"/>
      <c r="DF21" s="336"/>
      <c r="DG21" s="337"/>
      <c r="DH21" s="335">
        <v>9</v>
      </c>
      <c r="DI21" s="336"/>
      <c r="DJ21" s="336"/>
      <c r="DK21" s="336"/>
      <c r="DL21" s="336"/>
      <c r="DM21" s="336"/>
      <c r="DN21" s="336"/>
      <c r="DO21" s="336"/>
      <c r="DP21" s="336"/>
      <c r="DQ21" s="336"/>
      <c r="DR21" s="336"/>
      <c r="DS21" s="336"/>
      <c r="DT21" s="337"/>
    </row>
    <row r="22" spans="1:124" s="37" customFormat="1" ht="42" customHeight="1" x14ac:dyDescent="0.2">
      <c r="A22" s="260" t="s">
        <v>6</v>
      </c>
      <c r="B22" s="261"/>
      <c r="C22" s="261"/>
      <c r="D22" s="261"/>
      <c r="E22" s="261"/>
      <c r="F22" s="262"/>
      <c r="G22" s="455" t="s">
        <v>124</v>
      </c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5"/>
      <c r="X22" s="455"/>
      <c r="Y22" s="455"/>
      <c r="Z22" s="455"/>
      <c r="AA22" s="456"/>
      <c r="AB22" s="457" t="s">
        <v>1</v>
      </c>
      <c r="AC22" s="439"/>
      <c r="AD22" s="439"/>
      <c r="AE22" s="439"/>
      <c r="AF22" s="439"/>
      <c r="AG22" s="439"/>
      <c r="AH22" s="439"/>
      <c r="AI22" s="439"/>
      <c r="AJ22" s="439"/>
      <c r="AK22" s="439"/>
      <c r="AL22" s="439"/>
      <c r="AM22" s="439"/>
      <c r="AN22" s="439"/>
      <c r="AO22" s="440"/>
      <c r="AP22" s="457" t="s">
        <v>1</v>
      </c>
      <c r="AQ22" s="439"/>
      <c r="AR22" s="439"/>
      <c r="AS22" s="439"/>
      <c r="AT22" s="439"/>
      <c r="AU22" s="439"/>
      <c r="AV22" s="439"/>
      <c r="AW22" s="439"/>
      <c r="AX22" s="439"/>
      <c r="AY22" s="439"/>
      <c r="AZ22" s="439"/>
      <c r="BA22" s="439"/>
      <c r="BB22" s="439"/>
      <c r="BC22" s="439"/>
      <c r="BD22" s="367">
        <f>SUM(BD25:BP32)</f>
        <v>376000</v>
      </c>
      <c r="BE22" s="439"/>
      <c r="BF22" s="439"/>
      <c r="BG22" s="439"/>
      <c r="BH22" s="439"/>
      <c r="BI22" s="439"/>
      <c r="BJ22" s="439"/>
      <c r="BK22" s="439"/>
      <c r="BL22" s="439"/>
      <c r="BM22" s="439"/>
      <c r="BN22" s="439"/>
      <c r="BO22" s="439"/>
      <c r="BP22" s="440"/>
      <c r="BQ22" s="367">
        <f>SUM(BQ25:CD32)</f>
        <v>376000</v>
      </c>
      <c r="BR22" s="439"/>
      <c r="BS22" s="439"/>
      <c r="BT22" s="439"/>
      <c r="BU22" s="439"/>
      <c r="BV22" s="439"/>
      <c r="BW22" s="439"/>
      <c r="BX22" s="439"/>
      <c r="BY22" s="439"/>
      <c r="BZ22" s="439"/>
      <c r="CA22" s="439"/>
      <c r="CB22" s="439"/>
      <c r="CC22" s="439"/>
      <c r="CD22" s="440"/>
      <c r="CE22" s="367">
        <f>SUM(CE25:CT32)</f>
        <v>0</v>
      </c>
      <c r="CF22" s="439"/>
      <c r="CG22" s="439"/>
      <c r="CH22" s="439"/>
      <c r="CI22" s="439"/>
      <c r="CJ22" s="439"/>
      <c r="CK22" s="439"/>
      <c r="CL22" s="439"/>
      <c r="CM22" s="439"/>
      <c r="CN22" s="439"/>
      <c r="CO22" s="439"/>
      <c r="CP22" s="439"/>
      <c r="CQ22" s="439"/>
      <c r="CR22" s="439"/>
      <c r="CS22" s="439"/>
      <c r="CT22" s="440"/>
      <c r="CU22" s="367">
        <f>SUM(CU25:DG32)</f>
        <v>0</v>
      </c>
      <c r="CV22" s="439"/>
      <c r="CW22" s="439"/>
      <c r="CX22" s="439"/>
      <c r="CY22" s="439"/>
      <c r="CZ22" s="439"/>
      <c r="DA22" s="439"/>
      <c r="DB22" s="439"/>
      <c r="DC22" s="439"/>
      <c r="DD22" s="439"/>
      <c r="DE22" s="439"/>
      <c r="DF22" s="439"/>
      <c r="DG22" s="440"/>
      <c r="DH22" s="367">
        <f>SUM(DH25:DT32)</f>
        <v>0</v>
      </c>
      <c r="DI22" s="439"/>
      <c r="DJ22" s="439"/>
      <c r="DK22" s="439"/>
      <c r="DL22" s="439"/>
      <c r="DM22" s="439"/>
      <c r="DN22" s="439"/>
      <c r="DO22" s="439"/>
      <c r="DP22" s="439"/>
      <c r="DQ22" s="439"/>
      <c r="DR22" s="439"/>
      <c r="DS22" s="439"/>
      <c r="DT22" s="440"/>
    </row>
    <row r="23" spans="1:124" s="6" customFormat="1" ht="26.25" hidden="1" customHeight="1" x14ac:dyDescent="0.2">
      <c r="A23" s="269" t="s">
        <v>25</v>
      </c>
      <c r="B23" s="270"/>
      <c r="C23" s="270"/>
      <c r="D23" s="270"/>
      <c r="E23" s="270"/>
      <c r="F23" s="271"/>
      <c r="G23" s="356" t="s">
        <v>125</v>
      </c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Z23" s="356"/>
      <c r="AA23" s="357"/>
      <c r="AB23" s="266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8"/>
      <c r="AP23" s="257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7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9"/>
      <c r="BQ23" s="257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9"/>
      <c r="CE23" s="257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8"/>
      <c r="CS23" s="258"/>
      <c r="CT23" s="259"/>
      <c r="CU23" s="257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59"/>
      <c r="DH23" s="257"/>
      <c r="DI23" s="258"/>
      <c r="DJ23" s="258"/>
      <c r="DK23" s="258"/>
      <c r="DL23" s="258"/>
      <c r="DM23" s="258"/>
      <c r="DN23" s="258"/>
      <c r="DO23" s="258"/>
      <c r="DP23" s="258"/>
      <c r="DQ23" s="258"/>
      <c r="DR23" s="258"/>
      <c r="DS23" s="258"/>
      <c r="DT23" s="259"/>
    </row>
    <row r="24" spans="1:124" s="6" customFormat="1" ht="19.5" hidden="1" customHeight="1" x14ac:dyDescent="0.2">
      <c r="A24" s="269" t="s">
        <v>26</v>
      </c>
      <c r="B24" s="270"/>
      <c r="C24" s="270"/>
      <c r="D24" s="270"/>
      <c r="E24" s="270"/>
      <c r="F24" s="271"/>
      <c r="G24" s="458" t="s">
        <v>179</v>
      </c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  <c r="AA24" s="459"/>
      <c r="AB24" s="266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8"/>
      <c r="AP24" s="257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7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9"/>
      <c r="BQ24" s="257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9"/>
      <c r="CE24" s="257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9"/>
      <c r="CU24" s="257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59"/>
      <c r="DH24" s="257"/>
      <c r="DI24" s="258"/>
      <c r="DJ24" s="258"/>
      <c r="DK24" s="258"/>
      <c r="DL24" s="258"/>
      <c r="DM24" s="258"/>
      <c r="DN24" s="258"/>
      <c r="DO24" s="258"/>
      <c r="DP24" s="258"/>
      <c r="DQ24" s="258"/>
      <c r="DR24" s="258"/>
      <c r="DS24" s="258"/>
      <c r="DT24" s="259"/>
    </row>
    <row r="25" spans="1:124" s="6" customFormat="1" ht="29.25" customHeight="1" x14ac:dyDescent="0.2">
      <c r="A25" s="269" t="s">
        <v>284</v>
      </c>
      <c r="B25" s="270"/>
      <c r="C25" s="270"/>
      <c r="D25" s="270"/>
      <c r="E25" s="270"/>
      <c r="F25" s="271"/>
      <c r="G25" s="453" t="s">
        <v>123</v>
      </c>
      <c r="H25" s="453"/>
      <c r="I25" s="453"/>
      <c r="J25" s="453"/>
      <c r="K25" s="453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3"/>
      <c r="Y25" s="453"/>
      <c r="Z25" s="453"/>
      <c r="AA25" s="454"/>
      <c r="AB25" s="266">
        <v>5</v>
      </c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8"/>
      <c r="AP25" s="257">
        <v>54200</v>
      </c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7">
        <f>AB25*AP25</f>
        <v>271000</v>
      </c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9"/>
      <c r="BQ25" s="257">
        <f>BD25</f>
        <v>271000</v>
      </c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9"/>
      <c r="CE25" s="257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59"/>
      <c r="CU25" s="257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259"/>
      <c r="DH25" s="257"/>
      <c r="DI25" s="258"/>
      <c r="DJ25" s="258"/>
      <c r="DK25" s="258"/>
      <c r="DL25" s="258"/>
      <c r="DM25" s="258"/>
      <c r="DN25" s="258"/>
      <c r="DO25" s="258"/>
      <c r="DP25" s="258"/>
      <c r="DQ25" s="258"/>
      <c r="DR25" s="258"/>
      <c r="DS25" s="258"/>
      <c r="DT25" s="259"/>
    </row>
    <row r="26" spans="1:124" s="6" customFormat="1" ht="84" hidden="1" customHeight="1" x14ac:dyDescent="0.2">
      <c r="A26" s="269" t="s">
        <v>122</v>
      </c>
      <c r="B26" s="270"/>
      <c r="C26" s="270"/>
      <c r="D26" s="270"/>
      <c r="E26" s="270"/>
      <c r="F26" s="271"/>
      <c r="G26" s="453" t="s">
        <v>126</v>
      </c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3"/>
      <c r="T26" s="453"/>
      <c r="U26" s="453"/>
      <c r="V26" s="453"/>
      <c r="W26" s="453"/>
      <c r="X26" s="453"/>
      <c r="Y26" s="453"/>
      <c r="Z26" s="453"/>
      <c r="AA26" s="454"/>
      <c r="AB26" s="266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7"/>
      <c r="AN26" s="267"/>
      <c r="AO26" s="268"/>
      <c r="AP26" s="257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7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9"/>
      <c r="BQ26" s="257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9"/>
      <c r="CE26" s="257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59"/>
      <c r="CU26" s="257"/>
      <c r="CV26" s="258"/>
      <c r="CW26" s="258"/>
      <c r="CX26" s="258"/>
      <c r="CY26" s="258"/>
      <c r="CZ26" s="258"/>
      <c r="DA26" s="258"/>
      <c r="DB26" s="258"/>
      <c r="DC26" s="258"/>
      <c r="DD26" s="258"/>
      <c r="DE26" s="258"/>
      <c r="DF26" s="258"/>
      <c r="DG26" s="259"/>
      <c r="DH26" s="257"/>
      <c r="DI26" s="258"/>
      <c r="DJ26" s="258"/>
      <c r="DK26" s="258"/>
      <c r="DL26" s="258"/>
      <c r="DM26" s="258"/>
      <c r="DN26" s="258"/>
      <c r="DO26" s="258"/>
      <c r="DP26" s="258"/>
      <c r="DQ26" s="258"/>
      <c r="DR26" s="258"/>
      <c r="DS26" s="258"/>
      <c r="DT26" s="259"/>
    </row>
    <row r="27" spans="1:124" s="6" customFormat="1" ht="62.25" customHeight="1" x14ac:dyDescent="0.2">
      <c r="A27" s="319" t="s">
        <v>26</v>
      </c>
      <c r="B27" s="320"/>
      <c r="C27" s="320"/>
      <c r="D27" s="320"/>
      <c r="E27" s="320"/>
      <c r="F27" s="321"/>
      <c r="G27" s="451" t="s">
        <v>285</v>
      </c>
      <c r="H27" s="451"/>
      <c r="I27" s="451"/>
      <c r="J27" s="451"/>
      <c r="K27" s="451"/>
      <c r="L27" s="451"/>
      <c r="M27" s="451"/>
      <c r="N27" s="451"/>
      <c r="O27" s="451"/>
      <c r="P27" s="451"/>
      <c r="Q27" s="451"/>
      <c r="R27" s="451"/>
      <c r="S27" s="451"/>
      <c r="T27" s="451"/>
      <c r="U27" s="451"/>
      <c r="V27" s="451"/>
      <c r="W27" s="451"/>
      <c r="X27" s="451"/>
      <c r="Y27" s="451"/>
      <c r="Z27" s="451"/>
      <c r="AA27" s="452"/>
      <c r="AB27" s="266">
        <v>1</v>
      </c>
      <c r="AC27" s="267"/>
      <c r="AD27" s="267"/>
      <c r="AE27" s="267"/>
      <c r="AF27" s="267"/>
      <c r="AG27" s="267"/>
      <c r="AH27" s="267"/>
      <c r="AI27" s="267"/>
      <c r="AJ27" s="267"/>
      <c r="AK27" s="267"/>
      <c r="AL27" s="267"/>
      <c r="AM27" s="267"/>
      <c r="AN27" s="267"/>
      <c r="AO27" s="268"/>
      <c r="AP27" s="257">
        <v>3000</v>
      </c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7">
        <f>AB27*AP27</f>
        <v>3000</v>
      </c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9"/>
      <c r="BQ27" s="257">
        <f>BD27</f>
        <v>3000</v>
      </c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9"/>
      <c r="CE27" s="257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9"/>
      <c r="CU27" s="257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59"/>
      <c r="DH27" s="257"/>
      <c r="DI27" s="258"/>
      <c r="DJ27" s="258"/>
      <c r="DK27" s="258"/>
      <c r="DL27" s="258"/>
      <c r="DM27" s="258"/>
      <c r="DN27" s="258"/>
      <c r="DO27" s="258"/>
      <c r="DP27" s="258"/>
      <c r="DQ27" s="258"/>
      <c r="DR27" s="258"/>
      <c r="DS27" s="258"/>
      <c r="DT27" s="259"/>
    </row>
    <row r="28" spans="1:124" s="6" customFormat="1" ht="41.25" customHeight="1" x14ac:dyDescent="0.2">
      <c r="A28" s="319" t="s">
        <v>28</v>
      </c>
      <c r="B28" s="320"/>
      <c r="C28" s="320"/>
      <c r="D28" s="320"/>
      <c r="E28" s="320"/>
      <c r="F28" s="321"/>
      <c r="G28" s="451" t="s">
        <v>288</v>
      </c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2"/>
      <c r="AB28" s="266">
        <v>1</v>
      </c>
      <c r="AC28" s="267"/>
      <c r="AD28" s="267"/>
      <c r="AE28" s="267"/>
      <c r="AF28" s="267"/>
      <c r="AG28" s="267"/>
      <c r="AH28" s="267"/>
      <c r="AI28" s="267"/>
      <c r="AJ28" s="267"/>
      <c r="AK28" s="267"/>
      <c r="AL28" s="267"/>
      <c r="AM28" s="267"/>
      <c r="AN28" s="267"/>
      <c r="AO28" s="268"/>
      <c r="AP28" s="257">
        <v>30000</v>
      </c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7">
        <f>AB28*AP28</f>
        <v>30000</v>
      </c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9"/>
      <c r="BQ28" s="257">
        <f>BD28</f>
        <v>30000</v>
      </c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9"/>
      <c r="CE28" s="257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9"/>
      <c r="CU28" s="257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259"/>
      <c r="DH28" s="257"/>
      <c r="DI28" s="258"/>
      <c r="DJ28" s="258"/>
      <c r="DK28" s="258"/>
      <c r="DL28" s="258"/>
      <c r="DM28" s="258"/>
      <c r="DN28" s="258"/>
      <c r="DO28" s="258"/>
      <c r="DP28" s="258"/>
      <c r="DQ28" s="258"/>
      <c r="DR28" s="258"/>
      <c r="DS28" s="258"/>
      <c r="DT28" s="259"/>
    </row>
    <row r="29" spans="1:124" s="6" customFormat="1" ht="36" customHeight="1" x14ac:dyDescent="0.2">
      <c r="A29" s="319" t="s">
        <v>122</v>
      </c>
      <c r="B29" s="320"/>
      <c r="C29" s="320"/>
      <c r="D29" s="320"/>
      <c r="E29" s="320"/>
      <c r="F29" s="321"/>
      <c r="G29" s="451" t="s">
        <v>289</v>
      </c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2"/>
      <c r="AB29" s="266">
        <v>3</v>
      </c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8"/>
      <c r="AP29" s="257">
        <v>24000</v>
      </c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7">
        <f>AB29*AP29</f>
        <v>72000</v>
      </c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9"/>
      <c r="BQ29" s="257">
        <f>BD29</f>
        <v>72000</v>
      </c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9"/>
      <c r="CE29" s="257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9"/>
      <c r="CU29" s="257"/>
      <c r="CV29" s="258"/>
      <c r="CW29" s="258"/>
      <c r="CX29" s="258"/>
      <c r="CY29" s="258"/>
      <c r="CZ29" s="258"/>
      <c r="DA29" s="258"/>
      <c r="DB29" s="258"/>
      <c r="DC29" s="258"/>
      <c r="DD29" s="258"/>
      <c r="DE29" s="258"/>
      <c r="DF29" s="258"/>
      <c r="DG29" s="259"/>
      <c r="DH29" s="257"/>
      <c r="DI29" s="258"/>
      <c r="DJ29" s="258"/>
      <c r="DK29" s="258"/>
      <c r="DL29" s="258"/>
      <c r="DM29" s="258"/>
      <c r="DN29" s="258"/>
      <c r="DO29" s="258"/>
      <c r="DP29" s="258"/>
      <c r="DQ29" s="258"/>
      <c r="DR29" s="258"/>
      <c r="DS29" s="258"/>
      <c r="DT29" s="259"/>
    </row>
    <row r="30" spans="1:124" s="6" customFormat="1" ht="16.5" hidden="1" customHeight="1" x14ac:dyDescent="0.2">
      <c r="A30" s="319"/>
      <c r="B30" s="320"/>
      <c r="C30" s="320"/>
      <c r="D30" s="320"/>
      <c r="E30" s="320"/>
      <c r="F30" s="321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6"/>
      <c r="X30" s="356"/>
      <c r="Y30" s="356"/>
      <c r="Z30" s="356"/>
      <c r="AA30" s="357"/>
      <c r="AB30" s="266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  <c r="AM30" s="267"/>
      <c r="AN30" s="267"/>
      <c r="AO30" s="268"/>
      <c r="AP30" s="257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7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9"/>
      <c r="BQ30" s="257"/>
      <c r="BR30" s="258"/>
      <c r="BS30" s="258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9"/>
      <c r="CE30" s="257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9"/>
      <c r="CU30" s="257"/>
      <c r="CV30" s="258"/>
      <c r="CW30" s="258"/>
      <c r="CX30" s="258"/>
      <c r="CY30" s="258"/>
      <c r="CZ30" s="258"/>
      <c r="DA30" s="258"/>
      <c r="DB30" s="258"/>
      <c r="DC30" s="258"/>
      <c r="DD30" s="258"/>
      <c r="DE30" s="258"/>
      <c r="DF30" s="258"/>
      <c r="DG30" s="259"/>
      <c r="DH30" s="257"/>
      <c r="DI30" s="258"/>
      <c r="DJ30" s="258"/>
      <c r="DK30" s="258"/>
      <c r="DL30" s="258"/>
      <c r="DM30" s="258"/>
      <c r="DN30" s="258"/>
      <c r="DO30" s="258"/>
      <c r="DP30" s="258"/>
      <c r="DQ30" s="258"/>
      <c r="DR30" s="258"/>
      <c r="DS30" s="258"/>
      <c r="DT30" s="259"/>
    </row>
    <row r="31" spans="1:124" s="6" customFormat="1" ht="16.5" hidden="1" customHeight="1" x14ac:dyDescent="0.2">
      <c r="A31" s="319"/>
      <c r="B31" s="320"/>
      <c r="C31" s="320"/>
      <c r="D31" s="320"/>
      <c r="E31" s="320"/>
      <c r="F31" s="321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6"/>
      <c r="X31" s="356"/>
      <c r="Y31" s="356"/>
      <c r="Z31" s="356"/>
      <c r="AA31" s="357"/>
      <c r="AB31" s="266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8"/>
      <c r="AP31" s="257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7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9"/>
      <c r="BQ31" s="257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9"/>
      <c r="CE31" s="257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9"/>
      <c r="CU31" s="257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259"/>
      <c r="DH31" s="257"/>
      <c r="DI31" s="258"/>
      <c r="DJ31" s="258"/>
      <c r="DK31" s="258"/>
      <c r="DL31" s="258"/>
      <c r="DM31" s="258"/>
      <c r="DN31" s="258"/>
      <c r="DO31" s="258"/>
      <c r="DP31" s="258"/>
      <c r="DQ31" s="258"/>
      <c r="DR31" s="258"/>
      <c r="DS31" s="258"/>
      <c r="DT31" s="259"/>
    </row>
    <row r="32" spans="1:124" s="6" customFormat="1" ht="16.5" hidden="1" customHeight="1" x14ac:dyDescent="0.2">
      <c r="A32" s="319"/>
      <c r="B32" s="320"/>
      <c r="C32" s="320"/>
      <c r="D32" s="320"/>
      <c r="E32" s="320"/>
      <c r="F32" s="321"/>
      <c r="G32" s="458"/>
      <c r="H32" s="458"/>
      <c r="I32" s="458"/>
      <c r="J32" s="458"/>
      <c r="K32" s="458"/>
      <c r="L32" s="458"/>
      <c r="M32" s="458"/>
      <c r="N32" s="458"/>
      <c r="O32" s="458"/>
      <c r="P32" s="458"/>
      <c r="Q32" s="458"/>
      <c r="R32" s="458"/>
      <c r="S32" s="458"/>
      <c r="T32" s="458"/>
      <c r="U32" s="458"/>
      <c r="V32" s="458"/>
      <c r="W32" s="458"/>
      <c r="X32" s="458"/>
      <c r="Y32" s="458"/>
      <c r="Z32" s="458"/>
      <c r="AA32" s="459"/>
      <c r="AB32" s="266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8"/>
      <c r="AP32" s="257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D32" s="257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9"/>
      <c r="BQ32" s="257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9"/>
      <c r="CE32" s="257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259"/>
      <c r="CU32" s="257"/>
      <c r="CV32" s="258"/>
      <c r="CW32" s="258"/>
      <c r="CX32" s="258"/>
      <c r="CY32" s="258"/>
      <c r="CZ32" s="258"/>
      <c r="DA32" s="258"/>
      <c r="DB32" s="258"/>
      <c r="DC32" s="258"/>
      <c r="DD32" s="258"/>
      <c r="DE32" s="258"/>
      <c r="DF32" s="258"/>
      <c r="DG32" s="259"/>
      <c r="DH32" s="257"/>
      <c r="DI32" s="258"/>
      <c r="DJ32" s="258"/>
      <c r="DK32" s="258"/>
      <c r="DL32" s="258"/>
      <c r="DM32" s="258"/>
      <c r="DN32" s="258"/>
      <c r="DO32" s="258"/>
      <c r="DP32" s="258"/>
      <c r="DQ32" s="258"/>
      <c r="DR32" s="258"/>
      <c r="DS32" s="258"/>
      <c r="DT32" s="259"/>
    </row>
    <row r="33" spans="1:124" s="37" customFormat="1" ht="40.700000000000003" customHeight="1" x14ac:dyDescent="0.2">
      <c r="A33" s="260" t="s">
        <v>7</v>
      </c>
      <c r="B33" s="261"/>
      <c r="C33" s="261"/>
      <c r="D33" s="261"/>
      <c r="E33" s="261"/>
      <c r="F33" s="262"/>
      <c r="G33" s="455" t="s">
        <v>127</v>
      </c>
      <c r="H33" s="455"/>
      <c r="I33" s="455"/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455"/>
      <c r="W33" s="455"/>
      <c r="X33" s="455"/>
      <c r="Y33" s="455"/>
      <c r="Z33" s="455"/>
      <c r="AA33" s="456"/>
      <c r="AB33" s="457" t="s">
        <v>1</v>
      </c>
      <c r="AC33" s="439"/>
      <c r="AD33" s="439"/>
      <c r="AE33" s="439"/>
      <c r="AF33" s="439"/>
      <c r="AG33" s="439"/>
      <c r="AH33" s="439"/>
      <c r="AI33" s="439"/>
      <c r="AJ33" s="439"/>
      <c r="AK33" s="439"/>
      <c r="AL33" s="439"/>
      <c r="AM33" s="439"/>
      <c r="AN33" s="439"/>
      <c r="AO33" s="440"/>
      <c r="AP33" s="457" t="s">
        <v>1</v>
      </c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57"/>
      <c r="BE33" s="439"/>
      <c r="BF33" s="439"/>
      <c r="BG33" s="439"/>
      <c r="BH33" s="439"/>
      <c r="BI33" s="439"/>
      <c r="BJ33" s="439"/>
      <c r="BK33" s="439"/>
      <c r="BL33" s="439"/>
      <c r="BM33" s="439"/>
      <c r="BN33" s="439"/>
      <c r="BO33" s="439"/>
      <c r="BP33" s="440"/>
      <c r="BQ33" s="457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39"/>
      <c r="CD33" s="440"/>
      <c r="CE33" s="457"/>
      <c r="CF33" s="439"/>
      <c r="CG33" s="439"/>
      <c r="CH33" s="439"/>
      <c r="CI33" s="439"/>
      <c r="CJ33" s="439"/>
      <c r="CK33" s="439"/>
      <c r="CL33" s="439"/>
      <c r="CM33" s="439"/>
      <c r="CN33" s="439"/>
      <c r="CO33" s="439"/>
      <c r="CP33" s="439"/>
      <c r="CQ33" s="439"/>
      <c r="CR33" s="439"/>
      <c r="CS33" s="439"/>
      <c r="CT33" s="440"/>
      <c r="CU33" s="457"/>
      <c r="CV33" s="439"/>
      <c r="CW33" s="439"/>
      <c r="CX33" s="439"/>
      <c r="CY33" s="439"/>
      <c r="CZ33" s="439"/>
      <c r="DA33" s="439"/>
      <c r="DB33" s="439"/>
      <c r="DC33" s="439"/>
      <c r="DD33" s="439"/>
      <c r="DE33" s="439"/>
      <c r="DF33" s="439"/>
      <c r="DG33" s="440"/>
      <c r="DH33" s="457"/>
      <c r="DI33" s="439"/>
      <c r="DJ33" s="439"/>
      <c r="DK33" s="439"/>
      <c r="DL33" s="439"/>
      <c r="DM33" s="439"/>
      <c r="DN33" s="439"/>
      <c r="DO33" s="439"/>
      <c r="DP33" s="439"/>
      <c r="DQ33" s="439"/>
      <c r="DR33" s="439"/>
      <c r="DS33" s="439"/>
      <c r="DT33" s="440"/>
    </row>
    <row r="34" spans="1:124" s="6" customFormat="1" ht="42.75" customHeight="1" x14ac:dyDescent="0.2">
      <c r="A34" s="269" t="s">
        <v>30</v>
      </c>
      <c r="B34" s="270"/>
      <c r="C34" s="270"/>
      <c r="D34" s="270"/>
      <c r="E34" s="270"/>
      <c r="F34" s="271"/>
      <c r="G34" s="356" t="s">
        <v>128</v>
      </c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  <c r="X34" s="356"/>
      <c r="Y34" s="356"/>
      <c r="Z34" s="356"/>
      <c r="AA34" s="357"/>
      <c r="AB34" s="266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8"/>
      <c r="AP34" s="266"/>
      <c r="AQ34" s="267"/>
      <c r="AR34" s="267"/>
      <c r="AS34" s="267"/>
      <c r="AT34" s="267"/>
      <c r="AU34" s="267"/>
      <c r="AV34" s="267"/>
      <c r="AW34" s="267"/>
      <c r="AX34" s="267"/>
      <c r="AY34" s="267"/>
      <c r="AZ34" s="267"/>
      <c r="BA34" s="267"/>
      <c r="BB34" s="267"/>
      <c r="BC34" s="267"/>
      <c r="BD34" s="266"/>
      <c r="BE34" s="267"/>
      <c r="BF34" s="267"/>
      <c r="BG34" s="267"/>
      <c r="BH34" s="267"/>
      <c r="BI34" s="267"/>
      <c r="BJ34" s="267"/>
      <c r="BK34" s="267"/>
      <c r="BL34" s="267"/>
      <c r="BM34" s="267"/>
      <c r="BN34" s="267"/>
      <c r="BO34" s="267"/>
      <c r="BP34" s="268"/>
      <c r="BQ34" s="266"/>
      <c r="BR34" s="267"/>
      <c r="BS34" s="267"/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8"/>
      <c r="CE34" s="266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/>
      <c r="CP34" s="267"/>
      <c r="CQ34" s="267"/>
      <c r="CR34" s="267"/>
      <c r="CS34" s="267"/>
      <c r="CT34" s="268"/>
      <c r="CU34" s="266"/>
      <c r="CV34" s="267"/>
      <c r="CW34" s="267"/>
      <c r="CX34" s="267"/>
      <c r="CY34" s="267"/>
      <c r="CZ34" s="267"/>
      <c r="DA34" s="267"/>
      <c r="DB34" s="267"/>
      <c r="DC34" s="267"/>
      <c r="DD34" s="267"/>
      <c r="DE34" s="267"/>
      <c r="DF34" s="267"/>
      <c r="DG34" s="268"/>
      <c r="DH34" s="266"/>
      <c r="DI34" s="267"/>
      <c r="DJ34" s="267"/>
      <c r="DK34" s="267"/>
      <c r="DL34" s="267"/>
      <c r="DM34" s="267"/>
      <c r="DN34" s="267"/>
      <c r="DO34" s="267"/>
      <c r="DP34" s="267"/>
      <c r="DQ34" s="267"/>
      <c r="DR34" s="267"/>
      <c r="DS34" s="267"/>
      <c r="DT34" s="268"/>
    </row>
    <row r="35" spans="1:124" s="6" customFormat="1" ht="16.5" customHeight="1" x14ac:dyDescent="0.2">
      <c r="A35" s="269" t="s">
        <v>31</v>
      </c>
      <c r="B35" s="270"/>
      <c r="C35" s="270"/>
      <c r="D35" s="270"/>
      <c r="E35" s="270"/>
      <c r="F35" s="271"/>
      <c r="G35" s="356" t="s">
        <v>129</v>
      </c>
      <c r="H35" s="356"/>
      <c r="I35" s="356"/>
      <c r="J35" s="356"/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356"/>
      <c r="W35" s="356"/>
      <c r="X35" s="356"/>
      <c r="Y35" s="356"/>
      <c r="Z35" s="356"/>
      <c r="AA35" s="357"/>
      <c r="AB35" s="266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8"/>
      <c r="AP35" s="266"/>
      <c r="AQ35" s="267"/>
      <c r="AR35" s="267"/>
      <c r="AS35" s="267"/>
      <c r="AT35" s="267"/>
      <c r="AU35" s="267"/>
      <c r="AV35" s="267"/>
      <c r="AW35" s="267"/>
      <c r="AX35" s="267"/>
      <c r="AY35" s="267"/>
      <c r="AZ35" s="267"/>
      <c r="BA35" s="267"/>
      <c r="BB35" s="267"/>
      <c r="BC35" s="267"/>
      <c r="BD35" s="266"/>
      <c r="BE35" s="267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8"/>
      <c r="BQ35" s="266"/>
      <c r="BR35" s="267"/>
      <c r="BS35" s="267"/>
      <c r="BT35" s="267"/>
      <c r="BU35" s="267"/>
      <c r="BV35" s="267"/>
      <c r="BW35" s="267"/>
      <c r="BX35" s="267"/>
      <c r="BY35" s="267"/>
      <c r="BZ35" s="267"/>
      <c r="CA35" s="267"/>
      <c r="CB35" s="267"/>
      <c r="CC35" s="267"/>
      <c r="CD35" s="268"/>
      <c r="CE35" s="266"/>
      <c r="CF35" s="267"/>
      <c r="CG35" s="267"/>
      <c r="CH35" s="267"/>
      <c r="CI35" s="267"/>
      <c r="CJ35" s="267"/>
      <c r="CK35" s="267"/>
      <c r="CL35" s="267"/>
      <c r="CM35" s="267"/>
      <c r="CN35" s="267"/>
      <c r="CO35" s="267"/>
      <c r="CP35" s="267"/>
      <c r="CQ35" s="267"/>
      <c r="CR35" s="267"/>
      <c r="CS35" s="267"/>
      <c r="CT35" s="268"/>
      <c r="CU35" s="266"/>
      <c r="CV35" s="267"/>
      <c r="CW35" s="267"/>
      <c r="CX35" s="267"/>
      <c r="CY35" s="267"/>
      <c r="CZ35" s="267"/>
      <c r="DA35" s="267"/>
      <c r="DB35" s="267"/>
      <c r="DC35" s="267"/>
      <c r="DD35" s="267"/>
      <c r="DE35" s="267"/>
      <c r="DF35" s="267"/>
      <c r="DG35" s="268"/>
      <c r="DH35" s="266"/>
      <c r="DI35" s="267"/>
      <c r="DJ35" s="267"/>
      <c r="DK35" s="267"/>
      <c r="DL35" s="267"/>
      <c r="DM35" s="267"/>
      <c r="DN35" s="267"/>
      <c r="DO35" s="267"/>
      <c r="DP35" s="267"/>
      <c r="DQ35" s="267"/>
      <c r="DR35" s="267"/>
      <c r="DS35" s="267"/>
      <c r="DT35" s="268"/>
    </row>
    <row r="36" spans="1:124" s="6" customFormat="1" ht="16.5" customHeight="1" x14ac:dyDescent="0.2">
      <c r="A36" s="319"/>
      <c r="B36" s="320"/>
      <c r="C36" s="320"/>
      <c r="D36" s="320"/>
      <c r="E36" s="320"/>
      <c r="F36" s="321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  <c r="Z36" s="458"/>
      <c r="AA36" s="459"/>
      <c r="AB36" s="266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8"/>
      <c r="AP36" s="266"/>
      <c r="AQ36" s="267"/>
      <c r="AR36" s="267"/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6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8"/>
      <c r="BQ36" s="266"/>
      <c r="BR36" s="267"/>
      <c r="BS36" s="267"/>
      <c r="BT36" s="267"/>
      <c r="BU36" s="267"/>
      <c r="BV36" s="267"/>
      <c r="BW36" s="267"/>
      <c r="BX36" s="267"/>
      <c r="BY36" s="267"/>
      <c r="BZ36" s="267"/>
      <c r="CA36" s="267"/>
      <c r="CB36" s="267"/>
      <c r="CC36" s="267"/>
      <c r="CD36" s="268"/>
      <c r="CE36" s="266"/>
      <c r="CF36" s="267"/>
      <c r="CG36" s="267"/>
      <c r="CH36" s="267"/>
      <c r="CI36" s="267"/>
      <c r="CJ36" s="267"/>
      <c r="CK36" s="267"/>
      <c r="CL36" s="267"/>
      <c r="CM36" s="267"/>
      <c r="CN36" s="267"/>
      <c r="CO36" s="267"/>
      <c r="CP36" s="267"/>
      <c r="CQ36" s="267"/>
      <c r="CR36" s="267"/>
      <c r="CS36" s="267"/>
      <c r="CT36" s="268"/>
      <c r="CU36" s="266"/>
      <c r="CV36" s="267"/>
      <c r="CW36" s="267"/>
      <c r="CX36" s="267"/>
      <c r="CY36" s="267"/>
      <c r="CZ36" s="267"/>
      <c r="DA36" s="267"/>
      <c r="DB36" s="267"/>
      <c r="DC36" s="267"/>
      <c r="DD36" s="267"/>
      <c r="DE36" s="267"/>
      <c r="DF36" s="267"/>
      <c r="DG36" s="268"/>
      <c r="DH36" s="266"/>
      <c r="DI36" s="267"/>
      <c r="DJ36" s="267"/>
      <c r="DK36" s="267"/>
      <c r="DL36" s="267"/>
      <c r="DM36" s="267"/>
      <c r="DN36" s="267"/>
      <c r="DO36" s="267"/>
      <c r="DP36" s="267"/>
      <c r="DQ36" s="267"/>
      <c r="DR36" s="267"/>
      <c r="DS36" s="267"/>
      <c r="DT36" s="268"/>
    </row>
    <row r="37" spans="1:124" s="37" customFormat="1" ht="26.25" customHeight="1" x14ac:dyDescent="0.2">
      <c r="A37" s="260" t="s">
        <v>8</v>
      </c>
      <c r="B37" s="261"/>
      <c r="C37" s="261"/>
      <c r="D37" s="261"/>
      <c r="E37" s="261"/>
      <c r="F37" s="262"/>
      <c r="G37" s="455" t="s">
        <v>130</v>
      </c>
      <c r="H37" s="455"/>
      <c r="I37" s="455"/>
      <c r="J37" s="455"/>
      <c r="K37" s="455"/>
      <c r="L37" s="455"/>
      <c r="M37" s="455"/>
      <c r="N37" s="455"/>
      <c r="O37" s="455"/>
      <c r="P37" s="455"/>
      <c r="Q37" s="455"/>
      <c r="R37" s="455"/>
      <c r="S37" s="455"/>
      <c r="T37" s="455"/>
      <c r="U37" s="455"/>
      <c r="V37" s="455"/>
      <c r="W37" s="455"/>
      <c r="X37" s="455"/>
      <c r="Y37" s="455"/>
      <c r="Z37" s="455"/>
      <c r="AA37" s="456"/>
      <c r="AB37" s="457" t="s">
        <v>1</v>
      </c>
      <c r="AC37" s="439"/>
      <c r="AD37" s="439"/>
      <c r="AE37" s="439"/>
      <c r="AF37" s="439"/>
      <c r="AG37" s="439"/>
      <c r="AH37" s="439"/>
      <c r="AI37" s="439"/>
      <c r="AJ37" s="439"/>
      <c r="AK37" s="439"/>
      <c r="AL37" s="439"/>
      <c r="AM37" s="439"/>
      <c r="AN37" s="439"/>
      <c r="AO37" s="440"/>
      <c r="AP37" s="457" t="s">
        <v>1</v>
      </c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367">
        <f>SUM(BD38:BP43)+BD45</f>
        <v>1458551.15</v>
      </c>
      <c r="BE37" s="368"/>
      <c r="BF37" s="368"/>
      <c r="BG37" s="368"/>
      <c r="BH37" s="368"/>
      <c r="BI37" s="368"/>
      <c r="BJ37" s="368"/>
      <c r="BK37" s="368"/>
      <c r="BL37" s="368"/>
      <c r="BM37" s="368"/>
      <c r="BN37" s="368"/>
      <c r="BO37" s="368"/>
      <c r="BP37" s="369"/>
      <c r="BQ37" s="367">
        <f>SUM(BQ38:CD43)+BQ45</f>
        <v>1274551.1499999999</v>
      </c>
      <c r="BR37" s="368"/>
      <c r="BS37" s="368"/>
      <c r="BT37" s="368"/>
      <c r="BU37" s="368"/>
      <c r="BV37" s="368"/>
      <c r="BW37" s="368"/>
      <c r="BX37" s="368"/>
      <c r="BY37" s="368"/>
      <c r="BZ37" s="368"/>
      <c r="CA37" s="368"/>
      <c r="CB37" s="368"/>
      <c r="CC37" s="368"/>
      <c r="CD37" s="369"/>
      <c r="CE37" s="367"/>
      <c r="CF37" s="368"/>
      <c r="CG37" s="368"/>
      <c r="CH37" s="368"/>
      <c r="CI37" s="368"/>
      <c r="CJ37" s="368"/>
      <c r="CK37" s="368"/>
      <c r="CL37" s="368"/>
      <c r="CM37" s="368"/>
      <c r="CN37" s="368"/>
      <c r="CO37" s="368"/>
      <c r="CP37" s="368"/>
      <c r="CQ37" s="368"/>
      <c r="CR37" s="368"/>
      <c r="CS37" s="368"/>
      <c r="CT37" s="369"/>
      <c r="CU37" s="367">
        <f>CU39+CU40+CU41+CU42+CU43+CU44+CU45</f>
        <v>184000</v>
      </c>
      <c r="CV37" s="368"/>
      <c r="CW37" s="368"/>
      <c r="CX37" s="368"/>
      <c r="CY37" s="368"/>
      <c r="CZ37" s="368"/>
      <c r="DA37" s="368"/>
      <c r="DB37" s="368"/>
      <c r="DC37" s="368"/>
      <c r="DD37" s="368"/>
      <c r="DE37" s="368"/>
      <c r="DF37" s="368"/>
      <c r="DG37" s="369"/>
      <c r="DH37" s="367"/>
      <c r="DI37" s="368"/>
      <c r="DJ37" s="368"/>
      <c r="DK37" s="368"/>
      <c r="DL37" s="368"/>
      <c r="DM37" s="368"/>
      <c r="DN37" s="368"/>
      <c r="DO37" s="368"/>
      <c r="DP37" s="368"/>
      <c r="DQ37" s="368"/>
      <c r="DR37" s="368"/>
      <c r="DS37" s="368"/>
      <c r="DT37" s="369"/>
    </row>
    <row r="38" spans="1:124" s="6" customFormat="1" ht="67.7" customHeight="1" x14ac:dyDescent="0.2">
      <c r="A38" s="269" t="s">
        <v>11</v>
      </c>
      <c r="B38" s="270"/>
      <c r="C38" s="270"/>
      <c r="D38" s="270"/>
      <c r="E38" s="270"/>
      <c r="F38" s="271"/>
      <c r="G38" s="453" t="s">
        <v>131</v>
      </c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4"/>
      <c r="AB38" s="266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8"/>
      <c r="AP38" s="266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7"/>
      <c r="BD38" s="266"/>
      <c r="BE38" s="267"/>
      <c r="BF38" s="267"/>
      <c r="BG38" s="267"/>
      <c r="BH38" s="267"/>
      <c r="BI38" s="267"/>
      <c r="BJ38" s="267"/>
      <c r="BK38" s="267"/>
      <c r="BL38" s="267"/>
      <c r="BM38" s="267"/>
      <c r="BN38" s="267"/>
      <c r="BO38" s="267"/>
      <c r="BP38" s="268"/>
      <c r="BQ38" s="266"/>
      <c r="BR38" s="267"/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8"/>
      <c r="CE38" s="266"/>
      <c r="CF38" s="267"/>
      <c r="CG38" s="267"/>
      <c r="CH38" s="267"/>
      <c r="CI38" s="267"/>
      <c r="CJ38" s="267"/>
      <c r="CK38" s="267"/>
      <c r="CL38" s="267"/>
      <c r="CM38" s="267"/>
      <c r="CN38" s="267"/>
      <c r="CO38" s="267"/>
      <c r="CP38" s="267"/>
      <c r="CQ38" s="267"/>
      <c r="CR38" s="267"/>
      <c r="CS38" s="267"/>
      <c r="CT38" s="268"/>
      <c r="CU38" s="266"/>
      <c r="CV38" s="267"/>
      <c r="CW38" s="267"/>
      <c r="CX38" s="267"/>
      <c r="CY38" s="267"/>
      <c r="CZ38" s="267"/>
      <c r="DA38" s="267"/>
      <c r="DB38" s="267"/>
      <c r="DC38" s="267"/>
      <c r="DD38" s="267"/>
      <c r="DE38" s="267"/>
      <c r="DF38" s="267"/>
      <c r="DG38" s="268"/>
      <c r="DH38" s="266"/>
      <c r="DI38" s="267"/>
      <c r="DJ38" s="267"/>
      <c r="DK38" s="267"/>
      <c r="DL38" s="267"/>
      <c r="DM38" s="267"/>
      <c r="DN38" s="267"/>
      <c r="DO38" s="267"/>
      <c r="DP38" s="267"/>
      <c r="DQ38" s="267"/>
      <c r="DR38" s="267"/>
      <c r="DS38" s="267"/>
      <c r="DT38" s="268"/>
    </row>
    <row r="39" spans="1:124" s="6" customFormat="1" ht="56.25" customHeight="1" x14ac:dyDescent="0.2">
      <c r="A39" s="319" t="s">
        <v>12</v>
      </c>
      <c r="B39" s="320"/>
      <c r="C39" s="320"/>
      <c r="D39" s="320"/>
      <c r="E39" s="320"/>
      <c r="F39" s="321"/>
      <c r="G39" s="451" t="s">
        <v>283</v>
      </c>
      <c r="H39" s="451"/>
      <c r="I39" s="451"/>
      <c r="J39" s="451"/>
      <c r="K39" s="451"/>
      <c r="L39" s="451"/>
      <c r="M39" s="451"/>
      <c r="N39" s="451"/>
      <c r="O39" s="451"/>
      <c r="P39" s="451"/>
      <c r="Q39" s="451"/>
      <c r="R39" s="451"/>
      <c r="S39" s="451"/>
      <c r="T39" s="451"/>
      <c r="U39" s="451"/>
      <c r="V39" s="451"/>
      <c r="W39" s="451"/>
      <c r="X39" s="451"/>
      <c r="Y39" s="451"/>
      <c r="Z39" s="451"/>
      <c r="AA39" s="452"/>
      <c r="AB39" s="266">
        <v>12</v>
      </c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8"/>
      <c r="AP39" s="257">
        <v>18000</v>
      </c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7">
        <f>AB39*AP39</f>
        <v>216000</v>
      </c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9"/>
      <c r="BQ39" s="257">
        <f>BD39</f>
        <v>216000</v>
      </c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9"/>
      <c r="CE39" s="257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9"/>
      <c r="CU39" s="257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259"/>
      <c r="DH39" s="257"/>
      <c r="DI39" s="258"/>
      <c r="DJ39" s="258"/>
      <c r="DK39" s="258"/>
      <c r="DL39" s="258"/>
      <c r="DM39" s="258"/>
      <c r="DN39" s="258"/>
      <c r="DO39" s="258"/>
      <c r="DP39" s="258"/>
      <c r="DQ39" s="258"/>
      <c r="DR39" s="258"/>
      <c r="DS39" s="258"/>
      <c r="DT39" s="259"/>
    </row>
    <row r="40" spans="1:124" s="6" customFormat="1" ht="29.25" customHeight="1" x14ac:dyDescent="0.2">
      <c r="A40" s="319" t="s">
        <v>317</v>
      </c>
      <c r="B40" s="320"/>
      <c r="C40" s="320"/>
      <c r="D40" s="320"/>
      <c r="E40" s="320"/>
      <c r="F40" s="321"/>
      <c r="G40" s="451" t="s">
        <v>286</v>
      </c>
      <c r="H40" s="451"/>
      <c r="I40" s="451"/>
      <c r="J40" s="451"/>
      <c r="K40" s="451"/>
      <c r="L40" s="451"/>
      <c r="M40" s="451"/>
      <c r="N40" s="451"/>
      <c r="O40" s="451"/>
      <c r="P40" s="451"/>
      <c r="Q40" s="451"/>
      <c r="R40" s="451"/>
      <c r="S40" s="451"/>
      <c r="T40" s="451"/>
      <c r="U40" s="451"/>
      <c r="V40" s="451"/>
      <c r="W40" s="451"/>
      <c r="X40" s="451"/>
      <c r="Y40" s="451"/>
      <c r="Z40" s="451"/>
      <c r="AA40" s="452"/>
      <c r="AB40" s="266">
        <v>12</v>
      </c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8"/>
      <c r="AP40" s="257">
        <v>15000</v>
      </c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7">
        <f>AB40*AP40</f>
        <v>180000</v>
      </c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9"/>
      <c r="BQ40" s="257">
        <f>BD40</f>
        <v>180000</v>
      </c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9"/>
      <c r="CE40" s="257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9"/>
      <c r="CU40" s="257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259"/>
      <c r="DH40" s="257"/>
      <c r="DI40" s="258"/>
      <c r="DJ40" s="258"/>
      <c r="DK40" s="258"/>
      <c r="DL40" s="258"/>
      <c r="DM40" s="258"/>
      <c r="DN40" s="258"/>
      <c r="DO40" s="258"/>
      <c r="DP40" s="258"/>
      <c r="DQ40" s="258"/>
      <c r="DR40" s="258"/>
      <c r="DS40" s="258"/>
      <c r="DT40" s="259"/>
    </row>
    <row r="41" spans="1:124" s="6" customFormat="1" ht="31.7" customHeight="1" x14ac:dyDescent="0.2">
      <c r="A41" s="319" t="s">
        <v>317</v>
      </c>
      <c r="B41" s="320"/>
      <c r="C41" s="320"/>
      <c r="D41" s="320"/>
      <c r="E41" s="320"/>
      <c r="F41" s="321"/>
      <c r="G41" s="451" t="s">
        <v>291</v>
      </c>
      <c r="H41" s="451"/>
      <c r="I41" s="451"/>
      <c r="J41" s="451"/>
      <c r="K41" s="451"/>
      <c r="L41" s="451"/>
      <c r="M41" s="451"/>
      <c r="N41" s="451"/>
      <c r="O41" s="451"/>
      <c r="P41" s="451"/>
      <c r="Q41" s="451"/>
      <c r="R41" s="451"/>
      <c r="S41" s="451"/>
      <c r="T41" s="451"/>
      <c r="U41" s="451"/>
      <c r="V41" s="451"/>
      <c r="W41" s="451"/>
      <c r="X41" s="451"/>
      <c r="Y41" s="451"/>
      <c r="Z41" s="451"/>
      <c r="AA41" s="452"/>
      <c r="AB41" s="266">
        <v>3</v>
      </c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  <c r="AM41" s="267"/>
      <c r="AN41" s="267"/>
      <c r="AO41" s="268"/>
      <c r="AP41" s="257">
        <v>35000</v>
      </c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7">
        <f>AB41*AP41</f>
        <v>105000</v>
      </c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9"/>
      <c r="BQ41" s="257">
        <f>BD41</f>
        <v>105000</v>
      </c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9"/>
      <c r="CE41" s="257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9"/>
      <c r="CU41" s="257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259"/>
      <c r="DH41" s="257"/>
      <c r="DI41" s="258"/>
      <c r="DJ41" s="258"/>
      <c r="DK41" s="258"/>
      <c r="DL41" s="258"/>
      <c r="DM41" s="258"/>
      <c r="DN41" s="258"/>
      <c r="DO41" s="258"/>
      <c r="DP41" s="258"/>
      <c r="DQ41" s="258"/>
      <c r="DR41" s="258"/>
      <c r="DS41" s="258"/>
      <c r="DT41" s="259"/>
    </row>
    <row r="42" spans="1:124" s="6" customFormat="1" ht="37.5" customHeight="1" x14ac:dyDescent="0.2">
      <c r="A42" s="319" t="s">
        <v>318</v>
      </c>
      <c r="B42" s="320"/>
      <c r="C42" s="320"/>
      <c r="D42" s="320"/>
      <c r="E42" s="320"/>
      <c r="F42" s="321"/>
      <c r="G42" s="451" t="s">
        <v>294</v>
      </c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1"/>
      <c r="X42" s="451"/>
      <c r="Y42" s="451"/>
      <c r="Z42" s="451"/>
      <c r="AA42" s="452"/>
      <c r="AB42" s="266">
        <v>1</v>
      </c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8"/>
      <c r="AP42" s="257">
        <f>BQ42+CU42</f>
        <v>859751.14999999991</v>
      </c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7">
        <f>AB42*AP42</f>
        <v>859751.14999999991</v>
      </c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9"/>
      <c r="BQ42" s="257">
        <f>420904.85+254846.3</f>
        <v>675751.14999999991</v>
      </c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9"/>
      <c r="CE42" s="257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9"/>
      <c r="CU42" s="257">
        <v>184000</v>
      </c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259"/>
      <c r="DH42" s="257"/>
      <c r="DI42" s="258"/>
      <c r="DJ42" s="258"/>
      <c r="DK42" s="258"/>
      <c r="DL42" s="258"/>
      <c r="DM42" s="258"/>
      <c r="DN42" s="258"/>
      <c r="DO42" s="258"/>
      <c r="DP42" s="258"/>
      <c r="DQ42" s="258"/>
      <c r="DR42" s="258"/>
      <c r="DS42" s="258"/>
      <c r="DT42" s="259"/>
    </row>
    <row r="43" spans="1:124" s="6" customFormat="1" ht="37.5" customHeight="1" x14ac:dyDescent="0.2">
      <c r="A43" s="319" t="s">
        <v>319</v>
      </c>
      <c r="B43" s="320"/>
      <c r="C43" s="320"/>
      <c r="D43" s="320"/>
      <c r="E43" s="320"/>
      <c r="F43" s="321"/>
      <c r="G43" s="451" t="s">
        <v>287</v>
      </c>
      <c r="H43" s="451"/>
      <c r="I43" s="451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1"/>
      <c r="U43" s="451"/>
      <c r="V43" s="451"/>
      <c r="W43" s="451"/>
      <c r="X43" s="451"/>
      <c r="Y43" s="451"/>
      <c r="Z43" s="451"/>
      <c r="AA43" s="452"/>
      <c r="AB43" s="266">
        <v>3</v>
      </c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  <c r="AM43" s="267"/>
      <c r="AN43" s="267"/>
      <c r="AO43" s="268"/>
      <c r="AP43" s="257">
        <v>24000</v>
      </c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7">
        <f>AB43*AP43</f>
        <v>72000</v>
      </c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9"/>
      <c r="BQ43" s="257">
        <f>BD43</f>
        <v>72000</v>
      </c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9"/>
      <c r="CE43" s="257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259"/>
      <c r="CU43" s="257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259"/>
      <c r="DH43" s="257"/>
      <c r="DI43" s="258"/>
      <c r="DJ43" s="258"/>
      <c r="DK43" s="258"/>
      <c r="DL43" s="258"/>
      <c r="DM43" s="258"/>
      <c r="DN43" s="258"/>
      <c r="DO43" s="258"/>
      <c r="DP43" s="258"/>
      <c r="DQ43" s="258"/>
      <c r="DR43" s="258"/>
      <c r="DS43" s="258"/>
      <c r="DT43" s="259"/>
    </row>
    <row r="44" spans="1:124" s="6" customFormat="1" ht="56.25" customHeight="1" x14ac:dyDescent="0.2">
      <c r="A44" s="269" t="s">
        <v>320</v>
      </c>
      <c r="B44" s="270"/>
      <c r="C44" s="270"/>
      <c r="D44" s="270"/>
      <c r="E44" s="270"/>
      <c r="F44" s="271"/>
      <c r="G44" s="453" t="s">
        <v>132</v>
      </c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3"/>
      <c r="W44" s="453"/>
      <c r="X44" s="453"/>
      <c r="Y44" s="453"/>
      <c r="Z44" s="453"/>
      <c r="AA44" s="454"/>
      <c r="AB44" s="266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  <c r="AM44" s="267"/>
      <c r="AN44" s="267"/>
      <c r="AO44" s="268"/>
      <c r="AP44" s="266"/>
      <c r="AQ44" s="267"/>
      <c r="AR44" s="267"/>
      <c r="AS44" s="267"/>
      <c r="AT44" s="267"/>
      <c r="AU44" s="267"/>
      <c r="AV44" s="267"/>
      <c r="AW44" s="267"/>
      <c r="AX44" s="267"/>
      <c r="AY44" s="267"/>
      <c r="AZ44" s="267"/>
      <c r="BA44" s="267"/>
      <c r="BB44" s="267"/>
      <c r="BC44" s="267"/>
      <c r="BD44" s="266"/>
      <c r="BE44" s="267"/>
      <c r="BF44" s="267"/>
      <c r="BG44" s="267"/>
      <c r="BH44" s="267"/>
      <c r="BI44" s="267"/>
      <c r="BJ44" s="267"/>
      <c r="BK44" s="267"/>
      <c r="BL44" s="267"/>
      <c r="BM44" s="267"/>
      <c r="BN44" s="267"/>
      <c r="BO44" s="267"/>
      <c r="BP44" s="268"/>
      <c r="BQ44" s="266"/>
      <c r="BR44" s="267"/>
      <c r="BS44" s="267"/>
      <c r="BT44" s="267"/>
      <c r="BU44" s="267"/>
      <c r="BV44" s="267"/>
      <c r="BW44" s="267"/>
      <c r="BX44" s="267"/>
      <c r="BY44" s="267"/>
      <c r="BZ44" s="267"/>
      <c r="CA44" s="267"/>
      <c r="CB44" s="267"/>
      <c r="CC44" s="267"/>
      <c r="CD44" s="268"/>
      <c r="CE44" s="266"/>
      <c r="CF44" s="267"/>
      <c r="CG44" s="267"/>
      <c r="CH44" s="267"/>
      <c r="CI44" s="267"/>
      <c r="CJ44" s="267"/>
      <c r="CK44" s="267"/>
      <c r="CL44" s="267"/>
      <c r="CM44" s="267"/>
      <c r="CN44" s="267"/>
      <c r="CO44" s="267"/>
      <c r="CP44" s="267"/>
      <c r="CQ44" s="267"/>
      <c r="CR44" s="267"/>
      <c r="CS44" s="267"/>
      <c r="CT44" s="268"/>
      <c r="CU44" s="266"/>
      <c r="CV44" s="267"/>
      <c r="CW44" s="267"/>
      <c r="CX44" s="267"/>
      <c r="CY44" s="267"/>
      <c r="CZ44" s="267"/>
      <c r="DA44" s="267"/>
      <c r="DB44" s="267"/>
      <c r="DC44" s="267"/>
      <c r="DD44" s="267"/>
      <c r="DE44" s="267"/>
      <c r="DF44" s="267"/>
      <c r="DG44" s="268"/>
      <c r="DH44" s="266"/>
      <c r="DI44" s="267"/>
      <c r="DJ44" s="267"/>
      <c r="DK44" s="267"/>
      <c r="DL44" s="267"/>
      <c r="DM44" s="267"/>
      <c r="DN44" s="267"/>
      <c r="DO44" s="267"/>
      <c r="DP44" s="267"/>
      <c r="DQ44" s="267"/>
      <c r="DR44" s="267"/>
      <c r="DS44" s="267"/>
      <c r="DT44" s="268"/>
    </row>
    <row r="45" spans="1:124" s="6" customFormat="1" ht="35.25" customHeight="1" x14ac:dyDescent="0.2">
      <c r="A45" s="319" t="s">
        <v>321</v>
      </c>
      <c r="B45" s="320"/>
      <c r="C45" s="320"/>
      <c r="D45" s="320"/>
      <c r="E45" s="320"/>
      <c r="F45" s="321"/>
      <c r="G45" s="451" t="s">
        <v>290</v>
      </c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51"/>
      <c r="X45" s="451"/>
      <c r="Y45" s="451"/>
      <c r="Z45" s="451"/>
      <c r="AA45" s="452"/>
      <c r="AB45" s="266">
        <v>3</v>
      </c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8"/>
      <c r="AP45" s="266">
        <v>8600</v>
      </c>
      <c r="AQ45" s="267"/>
      <c r="AR45" s="267"/>
      <c r="AS45" s="267"/>
      <c r="AT45" s="267"/>
      <c r="AU45" s="267"/>
      <c r="AV45" s="267"/>
      <c r="AW45" s="267"/>
      <c r="AX45" s="267"/>
      <c r="AY45" s="267"/>
      <c r="AZ45" s="267"/>
      <c r="BA45" s="267"/>
      <c r="BB45" s="267"/>
      <c r="BC45" s="267"/>
      <c r="BD45" s="266">
        <f>AB45*AP45</f>
        <v>25800</v>
      </c>
      <c r="BE45" s="267"/>
      <c r="BF45" s="267"/>
      <c r="BG45" s="267"/>
      <c r="BH45" s="267"/>
      <c r="BI45" s="267"/>
      <c r="BJ45" s="267"/>
      <c r="BK45" s="267"/>
      <c r="BL45" s="267"/>
      <c r="BM45" s="267"/>
      <c r="BN45" s="267"/>
      <c r="BO45" s="267"/>
      <c r="BP45" s="268"/>
      <c r="BQ45" s="266">
        <f>BD45</f>
        <v>25800</v>
      </c>
      <c r="BR45" s="267"/>
      <c r="BS45" s="267"/>
      <c r="BT45" s="267"/>
      <c r="BU45" s="267"/>
      <c r="BV45" s="267"/>
      <c r="BW45" s="267"/>
      <c r="BX45" s="267"/>
      <c r="BY45" s="267"/>
      <c r="BZ45" s="267"/>
      <c r="CA45" s="267"/>
      <c r="CB45" s="267"/>
      <c r="CC45" s="267"/>
      <c r="CD45" s="268"/>
      <c r="CE45" s="266"/>
      <c r="CF45" s="267"/>
      <c r="CG45" s="267"/>
      <c r="CH45" s="267"/>
      <c r="CI45" s="267"/>
      <c r="CJ45" s="267"/>
      <c r="CK45" s="267"/>
      <c r="CL45" s="267"/>
      <c r="CM45" s="267"/>
      <c r="CN45" s="267"/>
      <c r="CO45" s="267"/>
      <c r="CP45" s="267"/>
      <c r="CQ45" s="267"/>
      <c r="CR45" s="267"/>
      <c r="CS45" s="267"/>
      <c r="CT45" s="268"/>
      <c r="CU45" s="266"/>
      <c r="CV45" s="267"/>
      <c r="CW45" s="267"/>
      <c r="CX45" s="267"/>
      <c r="CY45" s="267"/>
      <c r="CZ45" s="267"/>
      <c r="DA45" s="267"/>
      <c r="DB45" s="267"/>
      <c r="DC45" s="267"/>
      <c r="DD45" s="267"/>
      <c r="DE45" s="267"/>
      <c r="DF45" s="267"/>
      <c r="DG45" s="268"/>
      <c r="DH45" s="266"/>
      <c r="DI45" s="267"/>
      <c r="DJ45" s="267"/>
      <c r="DK45" s="267"/>
      <c r="DL45" s="267"/>
      <c r="DM45" s="267"/>
      <c r="DN45" s="267"/>
      <c r="DO45" s="267"/>
      <c r="DP45" s="267"/>
      <c r="DQ45" s="267"/>
      <c r="DR45" s="267"/>
      <c r="DS45" s="267"/>
      <c r="DT45" s="268"/>
    </row>
    <row r="46" spans="1:124" s="37" customFormat="1" ht="51" customHeight="1" x14ac:dyDescent="0.2">
      <c r="A46" s="260" t="s">
        <v>9</v>
      </c>
      <c r="B46" s="261"/>
      <c r="C46" s="261"/>
      <c r="D46" s="261"/>
      <c r="E46" s="261"/>
      <c r="F46" s="262"/>
      <c r="G46" s="460" t="s">
        <v>133</v>
      </c>
      <c r="H46" s="460"/>
      <c r="I46" s="460"/>
      <c r="J46" s="460"/>
      <c r="K46" s="460"/>
      <c r="L46" s="460"/>
      <c r="M46" s="460"/>
      <c r="N46" s="460"/>
      <c r="O46" s="460"/>
      <c r="P46" s="460"/>
      <c r="Q46" s="460"/>
      <c r="R46" s="460"/>
      <c r="S46" s="460"/>
      <c r="T46" s="460"/>
      <c r="U46" s="460"/>
      <c r="V46" s="460"/>
      <c r="W46" s="460"/>
      <c r="X46" s="460"/>
      <c r="Y46" s="460"/>
      <c r="Z46" s="460"/>
      <c r="AA46" s="461"/>
      <c r="AB46" s="457" t="s">
        <v>1</v>
      </c>
      <c r="AC46" s="439"/>
      <c r="AD46" s="439"/>
      <c r="AE46" s="439"/>
      <c r="AF46" s="439"/>
      <c r="AG46" s="439"/>
      <c r="AH46" s="439"/>
      <c r="AI46" s="439"/>
      <c r="AJ46" s="439"/>
      <c r="AK46" s="439"/>
      <c r="AL46" s="439"/>
      <c r="AM46" s="439"/>
      <c r="AN46" s="439"/>
      <c r="AO46" s="440"/>
      <c r="AP46" s="457" t="s">
        <v>1</v>
      </c>
      <c r="AQ46" s="439"/>
      <c r="AR46" s="439"/>
      <c r="AS46" s="439"/>
      <c r="AT46" s="439"/>
      <c r="AU46" s="439"/>
      <c r="AV46" s="439"/>
      <c r="AW46" s="439"/>
      <c r="AX46" s="439"/>
      <c r="AY46" s="439"/>
      <c r="AZ46" s="439"/>
      <c r="BA46" s="439"/>
      <c r="BB46" s="439"/>
      <c r="BC46" s="439"/>
      <c r="BD46" s="367">
        <f>BD48+BD49</f>
        <v>80000</v>
      </c>
      <c r="BE46" s="439"/>
      <c r="BF46" s="439"/>
      <c r="BG46" s="439"/>
      <c r="BH46" s="439"/>
      <c r="BI46" s="439"/>
      <c r="BJ46" s="439"/>
      <c r="BK46" s="439"/>
      <c r="BL46" s="439"/>
      <c r="BM46" s="439"/>
      <c r="BN46" s="439"/>
      <c r="BO46" s="439"/>
      <c r="BP46" s="440"/>
      <c r="BQ46" s="367">
        <f>BQ47</f>
        <v>64000</v>
      </c>
      <c r="BR46" s="368"/>
      <c r="BS46" s="368"/>
      <c r="BT46" s="368"/>
      <c r="BU46" s="368"/>
      <c r="BV46" s="368"/>
      <c r="BW46" s="368"/>
      <c r="BX46" s="368"/>
      <c r="BY46" s="368"/>
      <c r="BZ46" s="368"/>
      <c r="CA46" s="368"/>
      <c r="CB46" s="368"/>
      <c r="CC46" s="368"/>
      <c r="CD46" s="369"/>
      <c r="CE46" s="457"/>
      <c r="CF46" s="439"/>
      <c r="CG46" s="439"/>
      <c r="CH46" s="439"/>
      <c r="CI46" s="439"/>
      <c r="CJ46" s="439"/>
      <c r="CK46" s="439"/>
      <c r="CL46" s="439"/>
      <c r="CM46" s="439"/>
      <c r="CN46" s="439"/>
      <c r="CO46" s="439"/>
      <c r="CP46" s="439"/>
      <c r="CQ46" s="439"/>
      <c r="CR46" s="439"/>
      <c r="CS46" s="439"/>
      <c r="CT46" s="440"/>
      <c r="CU46" s="457">
        <f>CU47</f>
        <v>16000</v>
      </c>
      <c r="CV46" s="439"/>
      <c r="CW46" s="439"/>
      <c r="CX46" s="439"/>
      <c r="CY46" s="439"/>
      <c r="CZ46" s="439"/>
      <c r="DA46" s="439"/>
      <c r="DB46" s="439"/>
      <c r="DC46" s="439"/>
      <c r="DD46" s="439"/>
      <c r="DE46" s="439"/>
      <c r="DF46" s="439"/>
      <c r="DG46" s="440"/>
      <c r="DH46" s="457"/>
      <c r="DI46" s="439"/>
      <c r="DJ46" s="439"/>
      <c r="DK46" s="439"/>
      <c r="DL46" s="439"/>
      <c r="DM46" s="439"/>
      <c r="DN46" s="439"/>
      <c r="DO46" s="439"/>
      <c r="DP46" s="439"/>
      <c r="DQ46" s="439"/>
      <c r="DR46" s="439"/>
      <c r="DS46" s="439"/>
      <c r="DT46" s="440"/>
    </row>
    <row r="47" spans="1:124" s="6" customFormat="1" ht="16.5" customHeight="1" x14ac:dyDescent="0.2">
      <c r="A47" s="269" t="s">
        <v>49</v>
      </c>
      <c r="B47" s="270"/>
      <c r="C47" s="270"/>
      <c r="D47" s="270"/>
      <c r="E47" s="270"/>
      <c r="F47" s="271"/>
      <c r="G47" s="453" t="s">
        <v>134</v>
      </c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3"/>
      <c r="X47" s="453"/>
      <c r="Y47" s="453"/>
      <c r="Z47" s="453"/>
      <c r="AA47" s="454"/>
      <c r="AB47" s="273" t="s">
        <v>1</v>
      </c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5"/>
      <c r="AP47" s="273" t="s">
        <v>1</v>
      </c>
      <c r="AQ47" s="274"/>
      <c r="AR47" s="274"/>
      <c r="AS47" s="274"/>
      <c r="AT47" s="274"/>
      <c r="AU47" s="274"/>
      <c r="AV47" s="274"/>
      <c r="AW47" s="274"/>
      <c r="AX47" s="274"/>
      <c r="AY47" s="274"/>
      <c r="AZ47" s="274"/>
      <c r="BA47" s="274"/>
      <c r="BB47" s="274"/>
      <c r="BC47" s="274"/>
      <c r="BD47" s="273" t="s">
        <v>1</v>
      </c>
      <c r="BE47" s="274"/>
      <c r="BF47" s="274"/>
      <c r="BG47" s="274"/>
      <c r="BH47" s="274"/>
      <c r="BI47" s="274"/>
      <c r="BJ47" s="274"/>
      <c r="BK47" s="274"/>
      <c r="BL47" s="274"/>
      <c r="BM47" s="274"/>
      <c r="BN47" s="274"/>
      <c r="BO47" s="274"/>
      <c r="BP47" s="275"/>
      <c r="BQ47" s="257">
        <f>BQ48+BQ49</f>
        <v>64000</v>
      </c>
      <c r="BR47" s="267"/>
      <c r="BS47" s="267"/>
      <c r="BT47" s="267"/>
      <c r="BU47" s="267"/>
      <c r="BV47" s="267"/>
      <c r="BW47" s="267"/>
      <c r="BX47" s="267"/>
      <c r="BY47" s="267"/>
      <c r="BZ47" s="267"/>
      <c r="CA47" s="267"/>
      <c r="CB47" s="267"/>
      <c r="CC47" s="267"/>
      <c r="CD47" s="268"/>
      <c r="CE47" s="266"/>
      <c r="CF47" s="267"/>
      <c r="CG47" s="267"/>
      <c r="CH47" s="267"/>
      <c r="CI47" s="267"/>
      <c r="CJ47" s="267"/>
      <c r="CK47" s="267"/>
      <c r="CL47" s="267"/>
      <c r="CM47" s="267"/>
      <c r="CN47" s="267"/>
      <c r="CO47" s="267"/>
      <c r="CP47" s="267"/>
      <c r="CQ47" s="267"/>
      <c r="CR47" s="267"/>
      <c r="CS47" s="267"/>
      <c r="CT47" s="268"/>
      <c r="CU47" s="266">
        <f>CU48</f>
        <v>16000</v>
      </c>
      <c r="CV47" s="267"/>
      <c r="CW47" s="267"/>
      <c r="CX47" s="267"/>
      <c r="CY47" s="267"/>
      <c r="CZ47" s="267"/>
      <c r="DA47" s="267"/>
      <c r="DB47" s="267"/>
      <c r="DC47" s="267"/>
      <c r="DD47" s="267"/>
      <c r="DE47" s="267"/>
      <c r="DF47" s="267"/>
      <c r="DG47" s="268"/>
      <c r="DH47" s="266"/>
      <c r="DI47" s="267"/>
      <c r="DJ47" s="267"/>
      <c r="DK47" s="267"/>
      <c r="DL47" s="267"/>
      <c r="DM47" s="267"/>
      <c r="DN47" s="267"/>
      <c r="DO47" s="267"/>
      <c r="DP47" s="267"/>
      <c r="DQ47" s="267"/>
      <c r="DR47" s="267"/>
      <c r="DS47" s="267"/>
      <c r="DT47" s="268"/>
    </row>
    <row r="48" spans="1:124" s="6" customFormat="1" ht="69.75" customHeight="1" x14ac:dyDescent="0.2">
      <c r="A48" s="319" t="s">
        <v>49</v>
      </c>
      <c r="B48" s="320"/>
      <c r="C48" s="320"/>
      <c r="D48" s="320"/>
      <c r="E48" s="320"/>
      <c r="F48" s="321"/>
      <c r="G48" s="451" t="s">
        <v>292</v>
      </c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1"/>
      <c r="X48" s="451"/>
      <c r="Y48" s="451"/>
      <c r="Z48" s="451"/>
      <c r="AA48" s="452"/>
      <c r="AB48" s="266">
        <v>1</v>
      </c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  <c r="AM48" s="267"/>
      <c r="AN48" s="267"/>
      <c r="AO48" s="268"/>
      <c r="AP48" s="257">
        <v>36000</v>
      </c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7">
        <f>AB48*AP48</f>
        <v>36000</v>
      </c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9"/>
      <c r="BQ48" s="257">
        <v>20000</v>
      </c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9"/>
      <c r="CE48" s="266"/>
      <c r="CF48" s="267"/>
      <c r="CG48" s="267"/>
      <c r="CH48" s="267"/>
      <c r="CI48" s="267"/>
      <c r="CJ48" s="267"/>
      <c r="CK48" s="267"/>
      <c r="CL48" s="267"/>
      <c r="CM48" s="267"/>
      <c r="CN48" s="267"/>
      <c r="CO48" s="267"/>
      <c r="CP48" s="267"/>
      <c r="CQ48" s="267"/>
      <c r="CR48" s="267"/>
      <c r="CS48" s="267"/>
      <c r="CT48" s="268"/>
      <c r="CU48" s="266">
        <v>16000</v>
      </c>
      <c r="CV48" s="267"/>
      <c r="CW48" s="267"/>
      <c r="CX48" s="267"/>
      <c r="CY48" s="267"/>
      <c r="CZ48" s="267"/>
      <c r="DA48" s="267"/>
      <c r="DB48" s="267"/>
      <c r="DC48" s="267"/>
      <c r="DD48" s="267"/>
      <c r="DE48" s="267"/>
      <c r="DF48" s="267"/>
      <c r="DG48" s="268"/>
      <c r="DH48" s="266"/>
      <c r="DI48" s="267"/>
      <c r="DJ48" s="267"/>
      <c r="DK48" s="267"/>
      <c r="DL48" s="267"/>
      <c r="DM48" s="267"/>
      <c r="DN48" s="267"/>
      <c r="DO48" s="267"/>
      <c r="DP48" s="267"/>
      <c r="DQ48" s="267"/>
      <c r="DR48" s="267"/>
      <c r="DS48" s="267"/>
      <c r="DT48" s="268"/>
    </row>
    <row r="49" spans="1:124" s="6" customFormat="1" ht="16.5" customHeight="1" x14ac:dyDescent="0.2">
      <c r="A49" s="319" t="s">
        <v>177</v>
      </c>
      <c r="B49" s="320"/>
      <c r="C49" s="320"/>
      <c r="D49" s="320"/>
      <c r="E49" s="320"/>
      <c r="F49" s="321"/>
      <c r="G49" s="451" t="s">
        <v>293</v>
      </c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1"/>
      <c r="X49" s="451"/>
      <c r="Y49" s="451"/>
      <c r="Z49" s="451"/>
      <c r="AA49" s="452"/>
      <c r="AB49" s="266">
        <v>1</v>
      </c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8"/>
      <c r="AP49" s="266">
        <v>44000</v>
      </c>
      <c r="AQ49" s="267"/>
      <c r="AR49" s="267"/>
      <c r="AS49" s="267"/>
      <c r="AT49" s="267"/>
      <c r="AU49" s="267"/>
      <c r="AV49" s="267"/>
      <c r="AW49" s="267"/>
      <c r="AX49" s="267"/>
      <c r="AY49" s="267"/>
      <c r="AZ49" s="267"/>
      <c r="BA49" s="267"/>
      <c r="BB49" s="267"/>
      <c r="BC49" s="267"/>
      <c r="BD49" s="257">
        <f>AB49*AP49</f>
        <v>44000</v>
      </c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9"/>
      <c r="BQ49" s="257">
        <f>BD49</f>
        <v>44000</v>
      </c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9"/>
      <c r="CE49" s="266"/>
      <c r="CF49" s="267"/>
      <c r="CG49" s="267"/>
      <c r="CH49" s="267"/>
      <c r="CI49" s="267"/>
      <c r="CJ49" s="267"/>
      <c r="CK49" s="267"/>
      <c r="CL49" s="267"/>
      <c r="CM49" s="267"/>
      <c r="CN49" s="267"/>
      <c r="CO49" s="267"/>
      <c r="CP49" s="267"/>
      <c r="CQ49" s="267"/>
      <c r="CR49" s="267"/>
      <c r="CS49" s="267"/>
      <c r="CT49" s="268"/>
      <c r="CU49" s="266"/>
      <c r="CV49" s="267"/>
      <c r="CW49" s="267"/>
      <c r="CX49" s="267"/>
      <c r="CY49" s="267"/>
      <c r="CZ49" s="267"/>
      <c r="DA49" s="267"/>
      <c r="DB49" s="267"/>
      <c r="DC49" s="267"/>
      <c r="DD49" s="267"/>
      <c r="DE49" s="267"/>
      <c r="DF49" s="267"/>
      <c r="DG49" s="268"/>
      <c r="DH49" s="266"/>
      <c r="DI49" s="267"/>
      <c r="DJ49" s="267"/>
      <c r="DK49" s="267"/>
      <c r="DL49" s="267"/>
      <c r="DM49" s="267"/>
      <c r="DN49" s="267"/>
      <c r="DO49" s="267"/>
      <c r="DP49" s="267"/>
      <c r="DQ49" s="267"/>
      <c r="DR49" s="267"/>
      <c r="DS49" s="267"/>
      <c r="DT49" s="268"/>
    </row>
    <row r="50" spans="1:124" s="6" customFormat="1" ht="26.25" customHeight="1" x14ac:dyDescent="0.2">
      <c r="A50" s="269" t="s">
        <v>10</v>
      </c>
      <c r="B50" s="270"/>
      <c r="C50" s="270"/>
      <c r="D50" s="270"/>
      <c r="E50" s="270"/>
      <c r="F50" s="271"/>
      <c r="G50" s="453" t="s">
        <v>136</v>
      </c>
      <c r="H50" s="453"/>
      <c r="I50" s="453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4"/>
      <c r="AB50" s="273" t="s">
        <v>1</v>
      </c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  <c r="AM50" s="274"/>
      <c r="AN50" s="274"/>
      <c r="AO50" s="275"/>
      <c r="AP50" s="273" t="s">
        <v>1</v>
      </c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66"/>
      <c r="BE50" s="267"/>
      <c r="BF50" s="267"/>
      <c r="BG50" s="267"/>
      <c r="BH50" s="267"/>
      <c r="BI50" s="267"/>
      <c r="BJ50" s="267"/>
      <c r="BK50" s="267"/>
      <c r="BL50" s="267"/>
      <c r="BM50" s="267"/>
      <c r="BN50" s="267"/>
      <c r="BO50" s="267"/>
      <c r="BP50" s="268"/>
      <c r="BQ50" s="266"/>
      <c r="BR50" s="267"/>
      <c r="BS50" s="267"/>
      <c r="BT50" s="267"/>
      <c r="BU50" s="267"/>
      <c r="BV50" s="267"/>
      <c r="BW50" s="267"/>
      <c r="BX50" s="267"/>
      <c r="BY50" s="267"/>
      <c r="BZ50" s="267"/>
      <c r="CA50" s="267"/>
      <c r="CB50" s="267"/>
      <c r="CC50" s="267"/>
      <c r="CD50" s="268"/>
      <c r="CE50" s="266"/>
      <c r="CF50" s="267"/>
      <c r="CG50" s="267"/>
      <c r="CH50" s="267"/>
      <c r="CI50" s="267"/>
      <c r="CJ50" s="267"/>
      <c r="CK50" s="267"/>
      <c r="CL50" s="267"/>
      <c r="CM50" s="267"/>
      <c r="CN50" s="267"/>
      <c r="CO50" s="267"/>
      <c r="CP50" s="267"/>
      <c r="CQ50" s="267"/>
      <c r="CR50" s="267"/>
      <c r="CS50" s="267"/>
      <c r="CT50" s="268"/>
      <c r="CU50" s="266"/>
      <c r="CV50" s="267"/>
      <c r="CW50" s="267"/>
      <c r="CX50" s="267"/>
      <c r="CY50" s="267"/>
      <c r="CZ50" s="267"/>
      <c r="DA50" s="267"/>
      <c r="DB50" s="267"/>
      <c r="DC50" s="267"/>
      <c r="DD50" s="267"/>
      <c r="DE50" s="267"/>
      <c r="DF50" s="267"/>
      <c r="DG50" s="268"/>
      <c r="DH50" s="266"/>
      <c r="DI50" s="267"/>
      <c r="DJ50" s="267"/>
      <c r="DK50" s="267"/>
      <c r="DL50" s="267"/>
      <c r="DM50" s="267"/>
      <c r="DN50" s="267"/>
      <c r="DO50" s="267"/>
      <c r="DP50" s="267"/>
      <c r="DQ50" s="267"/>
      <c r="DR50" s="267"/>
      <c r="DS50" s="267"/>
      <c r="DT50" s="268"/>
    </row>
    <row r="51" spans="1:124" s="6" customFormat="1" ht="16.5" customHeight="1" x14ac:dyDescent="0.2">
      <c r="A51" s="269" t="s">
        <v>135</v>
      </c>
      <c r="B51" s="270"/>
      <c r="C51" s="270"/>
      <c r="D51" s="270"/>
      <c r="E51" s="270"/>
      <c r="F51" s="271"/>
      <c r="G51" s="453" t="s">
        <v>134</v>
      </c>
      <c r="H51" s="453"/>
      <c r="I51" s="453"/>
      <c r="J51" s="453"/>
      <c r="K51" s="453"/>
      <c r="L51" s="453"/>
      <c r="M51" s="453"/>
      <c r="N51" s="453"/>
      <c r="O51" s="453"/>
      <c r="P51" s="453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4"/>
      <c r="AB51" s="273" t="s">
        <v>1</v>
      </c>
      <c r="AC51" s="274"/>
      <c r="AD51" s="274"/>
      <c r="AE51" s="274"/>
      <c r="AF51" s="274"/>
      <c r="AG51" s="274"/>
      <c r="AH51" s="274"/>
      <c r="AI51" s="274"/>
      <c r="AJ51" s="274"/>
      <c r="AK51" s="274"/>
      <c r="AL51" s="274"/>
      <c r="AM51" s="274"/>
      <c r="AN51" s="274"/>
      <c r="AO51" s="275"/>
      <c r="AP51" s="273" t="s">
        <v>1</v>
      </c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3" t="s">
        <v>1</v>
      </c>
      <c r="BE51" s="274"/>
      <c r="BF51" s="274"/>
      <c r="BG51" s="274"/>
      <c r="BH51" s="274"/>
      <c r="BI51" s="274"/>
      <c r="BJ51" s="274"/>
      <c r="BK51" s="274"/>
      <c r="BL51" s="274"/>
      <c r="BM51" s="274"/>
      <c r="BN51" s="274"/>
      <c r="BO51" s="274"/>
      <c r="BP51" s="275"/>
      <c r="BQ51" s="266"/>
      <c r="BR51" s="267"/>
      <c r="BS51" s="267"/>
      <c r="BT51" s="267"/>
      <c r="BU51" s="267"/>
      <c r="BV51" s="267"/>
      <c r="BW51" s="267"/>
      <c r="BX51" s="267"/>
      <c r="BY51" s="267"/>
      <c r="BZ51" s="267"/>
      <c r="CA51" s="267"/>
      <c r="CB51" s="267"/>
      <c r="CC51" s="267"/>
      <c r="CD51" s="268"/>
      <c r="CE51" s="266"/>
      <c r="CF51" s="267"/>
      <c r="CG51" s="267"/>
      <c r="CH51" s="267"/>
      <c r="CI51" s="267"/>
      <c r="CJ51" s="267"/>
      <c r="CK51" s="267"/>
      <c r="CL51" s="267"/>
      <c r="CM51" s="267"/>
      <c r="CN51" s="267"/>
      <c r="CO51" s="267"/>
      <c r="CP51" s="267"/>
      <c r="CQ51" s="267"/>
      <c r="CR51" s="267"/>
      <c r="CS51" s="267"/>
      <c r="CT51" s="268"/>
      <c r="CU51" s="266"/>
      <c r="CV51" s="267"/>
      <c r="CW51" s="267"/>
      <c r="CX51" s="267"/>
      <c r="CY51" s="267"/>
      <c r="CZ51" s="267"/>
      <c r="DA51" s="267"/>
      <c r="DB51" s="267"/>
      <c r="DC51" s="267"/>
      <c r="DD51" s="267"/>
      <c r="DE51" s="267"/>
      <c r="DF51" s="267"/>
      <c r="DG51" s="268"/>
      <c r="DH51" s="266"/>
      <c r="DI51" s="267"/>
      <c r="DJ51" s="267"/>
      <c r="DK51" s="267"/>
      <c r="DL51" s="267"/>
      <c r="DM51" s="267"/>
      <c r="DN51" s="267"/>
      <c r="DO51" s="267"/>
      <c r="DP51" s="267"/>
      <c r="DQ51" s="267"/>
      <c r="DR51" s="267"/>
      <c r="DS51" s="267"/>
      <c r="DT51" s="268"/>
    </row>
    <row r="52" spans="1:124" s="6" customFormat="1" ht="16.5" customHeight="1" x14ac:dyDescent="0.2">
      <c r="A52" s="319"/>
      <c r="B52" s="320"/>
      <c r="C52" s="320"/>
      <c r="D52" s="320"/>
      <c r="E52" s="320"/>
      <c r="F52" s="321"/>
      <c r="G52" s="458"/>
      <c r="H52" s="458"/>
      <c r="I52" s="458"/>
      <c r="J52" s="458"/>
      <c r="K52" s="458"/>
      <c r="L52" s="458"/>
      <c r="M52" s="458"/>
      <c r="N52" s="458"/>
      <c r="O52" s="458"/>
      <c r="P52" s="458"/>
      <c r="Q52" s="458"/>
      <c r="R52" s="458"/>
      <c r="S52" s="458"/>
      <c r="T52" s="458"/>
      <c r="U52" s="458"/>
      <c r="V52" s="458"/>
      <c r="W52" s="458"/>
      <c r="X52" s="458"/>
      <c r="Y52" s="458"/>
      <c r="Z52" s="458"/>
      <c r="AA52" s="459"/>
      <c r="AB52" s="266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  <c r="AM52" s="267"/>
      <c r="AN52" s="267"/>
      <c r="AO52" s="268"/>
      <c r="AP52" s="266"/>
      <c r="AQ52" s="267"/>
      <c r="AR52" s="267"/>
      <c r="AS52" s="267"/>
      <c r="AT52" s="267"/>
      <c r="AU52" s="267"/>
      <c r="AV52" s="267"/>
      <c r="AW52" s="267"/>
      <c r="AX52" s="267"/>
      <c r="AY52" s="267"/>
      <c r="AZ52" s="267"/>
      <c r="BA52" s="267"/>
      <c r="BB52" s="267"/>
      <c r="BC52" s="267"/>
      <c r="BD52" s="266"/>
      <c r="BE52" s="267"/>
      <c r="BF52" s="267"/>
      <c r="BG52" s="267"/>
      <c r="BH52" s="267"/>
      <c r="BI52" s="267"/>
      <c r="BJ52" s="267"/>
      <c r="BK52" s="267"/>
      <c r="BL52" s="267"/>
      <c r="BM52" s="267"/>
      <c r="BN52" s="267"/>
      <c r="BO52" s="267"/>
      <c r="BP52" s="268"/>
      <c r="BQ52" s="266"/>
      <c r="BR52" s="267"/>
      <c r="BS52" s="267"/>
      <c r="BT52" s="267"/>
      <c r="BU52" s="267"/>
      <c r="BV52" s="267"/>
      <c r="BW52" s="267"/>
      <c r="BX52" s="267"/>
      <c r="BY52" s="267"/>
      <c r="BZ52" s="267"/>
      <c r="CA52" s="267"/>
      <c r="CB52" s="267"/>
      <c r="CC52" s="267"/>
      <c r="CD52" s="268"/>
      <c r="CE52" s="266"/>
      <c r="CF52" s="267"/>
      <c r="CG52" s="267"/>
      <c r="CH52" s="267"/>
      <c r="CI52" s="267"/>
      <c r="CJ52" s="267"/>
      <c r="CK52" s="267"/>
      <c r="CL52" s="267"/>
      <c r="CM52" s="267"/>
      <c r="CN52" s="267"/>
      <c r="CO52" s="267"/>
      <c r="CP52" s="267"/>
      <c r="CQ52" s="267"/>
      <c r="CR52" s="267"/>
      <c r="CS52" s="267"/>
      <c r="CT52" s="268"/>
      <c r="CU52" s="266"/>
      <c r="CV52" s="267"/>
      <c r="CW52" s="267"/>
      <c r="CX52" s="267"/>
      <c r="CY52" s="267"/>
      <c r="CZ52" s="267"/>
      <c r="DA52" s="267"/>
      <c r="DB52" s="267"/>
      <c r="DC52" s="267"/>
      <c r="DD52" s="267"/>
      <c r="DE52" s="267"/>
      <c r="DF52" s="267"/>
      <c r="DG52" s="268"/>
      <c r="DH52" s="266"/>
      <c r="DI52" s="267"/>
      <c r="DJ52" s="267"/>
      <c r="DK52" s="267"/>
      <c r="DL52" s="267"/>
      <c r="DM52" s="267"/>
      <c r="DN52" s="267"/>
      <c r="DO52" s="267"/>
      <c r="DP52" s="267"/>
      <c r="DQ52" s="267"/>
      <c r="DR52" s="267"/>
      <c r="DS52" s="267"/>
      <c r="DT52" s="268"/>
    </row>
    <row r="53" spans="1:124" s="6" customFormat="1" ht="16.5" customHeight="1" x14ac:dyDescent="0.2">
      <c r="A53" s="319"/>
      <c r="B53" s="320"/>
      <c r="C53" s="320"/>
      <c r="D53" s="320"/>
      <c r="E53" s="320"/>
      <c r="F53" s="321"/>
      <c r="G53" s="458"/>
      <c r="H53" s="458"/>
      <c r="I53" s="458"/>
      <c r="J53" s="458"/>
      <c r="K53" s="458"/>
      <c r="L53" s="458"/>
      <c r="M53" s="458"/>
      <c r="N53" s="458"/>
      <c r="O53" s="458"/>
      <c r="P53" s="458"/>
      <c r="Q53" s="458"/>
      <c r="R53" s="458"/>
      <c r="S53" s="458"/>
      <c r="T53" s="458"/>
      <c r="U53" s="458"/>
      <c r="V53" s="458"/>
      <c r="W53" s="458"/>
      <c r="X53" s="458"/>
      <c r="Y53" s="458"/>
      <c r="Z53" s="458"/>
      <c r="AA53" s="459"/>
      <c r="AB53" s="273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5"/>
      <c r="AP53" s="273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66"/>
      <c r="BE53" s="267"/>
      <c r="BF53" s="267"/>
      <c r="BG53" s="267"/>
      <c r="BH53" s="267"/>
      <c r="BI53" s="267"/>
      <c r="BJ53" s="267"/>
      <c r="BK53" s="267"/>
      <c r="BL53" s="267"/>
      <c r="BM53" s="267"/>
      <c r="BN53" s="267"/>
      <c r="BO53" s="267"/>
      <c r="BP53" s="268"/>
      <c r="BQ53" s="266"/>
      <c r="BR53" s="267"/>
      <c r="BS53" s="267"/>
      <c r="BT53" s="267"/>
      <c r="BU53" s="267"/>
      <c r="BV53" s="267"/>
      <c r="BW53" s="267"/>
      <c r="BX53" s="267"/>
      <c r="BY53" s="267"/>
      <c r="BZ53" s="267"/>
      <c r="CA53" s="267"/>
      <c r="CB53" s="267"/>
      <c r="CC53" s="267"/>
      <c r="CD53" s="268"/>
      <c r="CE53" s="266"/>
      <c r="CF53" s="267"/>
      <c r="CG53" s="267"/>
      <c r="CH53" s="267"/>
      <c r="CI53" s="267"/>
      <c r="CJ53" s="267"/>
      <c r="CK53" s="267"/>
      <c r="CL53" s="267"/>
      <c r="CM53" s="267"/>
      <c r="CN53" s="267"/>
      <c r="CO53" s="267"/>
      <c r="CP53" s="267"/>
      <c r="CQ53" s="267"/>
      <c r="CR53" s="267"/>
      <c r="CS53" s="267"/>
      <c r="CT53" s="268"/>
      <c r="CU53" s="266"/>
      <c r="CV53" s="267"/>
      <c r="CW53" s="267"/>
      <c r="CX53" s="267"/>
      <c r="CY53" s="267"/>
      <c r="CZ53" s="267"/>
      <c r="DA53" s="267"/>
      <c r="DB53" s="267"/>
      <c r="DC53" s="267"/>
      <c r="DD53" s="267"/>
      <c r="DE53" s="267"/>
      <c r="DF53" s="267"/>
      <c r="DG53" s="268"/>
      <c r="DH53" s="266"/>
      <c r="DI53" s="267"/>
      <c r="DJ53" s="267"/>
      <c r="DK53" s="267"/>
      <c r="DL53" s="267"/>
      <c r="DM53" s="267"/>
      <c r="DN53" s="267"/>
      <c r="DO53" s="267"/>
      <c r="DP53" s="267"/>
      <c r="DQ53" s="267"/>
      <c r="DR53" s="267"/>
      <c r="DS53" s="267"/>
      <c r="DT53" s="268"/>
    </row>
    <row r="54" spans="1:124" s="6" customFormat="1" ht="16.5" customHeight="1" x14ac:dyDescent="0.2">
      <c r="A54" s="316" t="s">
        <v>16</v>
      </c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  <c r="AT54" s="248"/>
      <c r="AU54" s="248"/>
      <c r="AV54" s="248"/>
      <c r="AW54" s="248"/>
      <c r="AX54" s="248"/>
      <c r="AY54" s="248"/>
      <c r="AZ54" s="248"/>
      <c r="BA54" s="248"/>
      <c r="BB54" s="248"/>
      <c r="BC54" s="249"/>
      <c r="BD54" s="257">
        <f>BD22+BD33+BD37+BD46+BD50</f>
        <v>1914551.15</v>
      </c>
      <c r="BE54" s="267"/>
      <c r="BF54" s="267"/>
      <c r="BG54" s="267"/>
      <c r="BH54" s="267"/>
      <c r="BI54" s="267"/>
      <c r="BJ54" s="267"/>
      <c r="BK54" s="267"/>
      <c r="BL54" s="267"/>
      <c r="BM54" s="267"/>
      <c r="BN54" s="267"/>
      <c r="BO54" s="267"/>
      <c r="BP54" s="268"/>
      <c r="BQ54" s="257">
        <f>BQ46+BQ37+BQ33+BQ22</f>
        <v>1714551.15</v>
      </c>
      <c r="BR54" s="267"/>
      <c r="BS54" s="267"/>
      <c r="BT54" s="267"/>
      <c r="BU54" s="267"/>
      <c r="BV54" s="267"/>
      <c r="BW54" s="267"/>
      <c r="BX54" s="267"/>
      <c r="BY54" s="267"/>
      <c r="BZ54" s="267"/>
      <c r="CA54" s="267"/>
      <c r="CB54" s="267"/>
      <c r="CC54" s="267"/>
      <c r="CD54" s="268"/>
      <c r="CE54" s="266"/>
      <c r="CF54" s="267"/>
      <c r="CG54" s="267"/>
      <c r="CH54" s="267"/>
      <c r="CI54" s="267"/>
      <c r="CJ54" s="267"/>
      <c r="CK54" s="267"/>
      <c r="CL54" s="267"/>
      <c r="CM54" s="267"/>
      <c r="CN54" s="267"/>
      <c r="CO54" s="267"/>
      <c r="CP54" s="267"/>
      <c r="CQ54" s="267"/>
      <c r="CR54" s="267"/>
      <c r="CS54" s="267"/>
      <c r="CT54" s="268"/>
      <c r="CU54" s="257">
        <f>CU46+CU37+CU22+CU33</f>
        <v>200000</v>
      </c>
      <c r="CV54" s="267"/>
      <c r="CW54" s="267"/>
      <c r="CX54" s="267"/>
      <c r="CY54" s="267"/>
      <c r="CZ54" s="267"/>
      <c r="DA54" s="267"/>
      <c r="DB54" s="267"/>
      <c r="DC54" s="267"/>
      <c r="DD54" s="267"/>
      <c r="DE54" s="267"/>
      <c r="DF54" s="267"/>
      <c r="DG54" s="268"/>
      <c r="DH54" s="266"/>
      <c r="DI54" s="267"/>
      <c r="DJ54" s="267"/>
      <c r="DK54" s="267"/>
      <c r="DL54" s="267"/>
      <c r="DM54" s="267"/>
      <c r="DN54" s="267"/>
      <c r="DO54" s="267"/>
      <c r="DP54" s="267"/>
      <c r="DQ54" s="267"/>
      <c r="DR54" s="267"/>
      <c r="DS54" s="267"/>
      <c r="DT54" s="268"/>
    </row>
  </sheetData>
  <mergeCells count="394"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O12:BB12"/>
    <mergeCell ref="BC13:BP13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DH6:DT6"/>
    <mergeCell ref="CU6:DG6"/>
    <mergeCell ref="CE7:CT7"/>
    <mergeCell ref="CE8:CT8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BC10:BP10"/>
    <mergeCell ref="BC12:BP12"/>
    <mergeCell ref="BQ12:CD12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10:CT10"/>
    <mergeCell ref="CU12:DG12"/>
    <mergeCell ref="BQ13:CD13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N31"/>
  <sheetViews>
    <sheetView view="pageBreakPreview" topLeftCell="A7" zoomScaleNormal="100" zoomScaleSheetLayoutView="100" workbookViewId="0">
      <selection activeCell="CD27" sqref="CD27:CQ27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43" width="0.85546875" style="1"/>
    <col min="144" max="144" width="7.5703125" style="1" customWidth="1"/>
    <col min="145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341" t="s">
        <v>264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342"/>
      <c r="CF2" s="342"/>
      <c r="CG2" s="342"/>
      <c r="CH2" s="342"/>
      <c r="CI2" s="342"/>
      <c r="CJ2" s="342"/>
      <c r="CK2" s="342"/>
      <c r="CL2" s="342"/>
      <c r="CM2" s="342"/>
      <c r="CN2" s="342"/>
      <c r="CO2" s="342"/>
      <c r="CP2" s="342"/>
      <c r="CQ2" s="342"/>
      <c r="CR2" s="342"/>
      <c r="CS2" s="342"/>
      <c r="CT2" s="342"/>
      <c r="CU2" s="342"/>
      <c r="CV2" s="342"/>
      <c r="CW2" s="342"/>
      <c r="CX2" s="342"/>
      <c r="CY2" s="342"/>
      <c r="CZ2" s="342"/>
      <c r="DA2" s="342"/>
      <c r="DB2" s="342"/>
      <c r="DC2" s="342"/>
      <c r="DD2" s="342"/>
      <c r="DE2" s="342"/>
      <c r="DF2" s="342"/>
      <c r="DG2" s="342"/>
      <c r="DH2" s="342"/>
      <c r="DI2" s="342"/>
      <c r="DJ2" s="342"/>
      <c r="DK2" s="342"/>
      <c r="DL2" s="342"/>
      <c r="DM2" s="342"/>
      <c r="DN2" s="342"/>
      <c r="DO2" s="342"/>
      <c r="DP2" s="342"/>
      <c r="DQ2" s="342"/>
      <c r="DR2" s="342"/>
      <c r="DS2" s="342"/>
      <c r="DT2" s="342"/>
      <c r="DU2" s="342"/>
      <c r="DV2" s="342"/>
      <c r="DW2" s="342"/>
      <c r="DX2" s="342"/>
      <c r="DY2" s="342"/>
      <c r="DZ2" s="342"/>
      <c r="EA2" s="342"/>
      <c r="EB2" s="342"/>
      <c r="EC2" s="342"/>
      <c r="ED2" s="342"/>
      <c r="EE2" s="342"/>
      <c r="EF2" s="342"/>
      <c r="EG2" s="342"/>
      <c r="EH2" s="342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464" t="s">
        <v>3</v>
      </c>
      <c r="B4" s="465"/>
      <c r="C4" s="465"/>
      <c r="D4" s="465"/>
      <c r="E4" s="465"/>
      <c r="F4" s="466"/>
      <c r="G4" s="465" t="s">
        <v>23</v>
      </c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6"/>
      <c r="Z4" s="464" t="s">
        <v>219</v>
      </c>
      <c r="AA4" s="465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6"/>
      <c r="AN4" s="464" t="s">
        <v>137</v>
      </c>
      <c r="AO4" s="465"/>
      <c r="AP4" s="465"/>
      <c r="AQ4" s="465"/>
      <c r="AR4" s="465"/>
      <c r="AS4" s="465"/>
      <c r="AT4" s="465"/>
      <c r="AU4" s="465"/>
      <c r="AV4" s="465"/>
      <c r="AW4" s="465"/>
      <c r="AX4" s="465"/>
      <c r="AY4" s="465"/>
      <c r="AZ4" s="465"/>
      <c r="BA4" s="466"/>
      <c r="BB4" s="464" t="s">
        <v>152</v>
      </c>
      <c r="BC4" s="465"/>
      <c r="BD4" s="465"/>
      <c r="BE4" s="465"/>
      <c r="BF4" s="465"/>
      <c r="BG4" s="465"/>
      <c r="BH4" s="465"/>
      <c r="BI4" s="465"/>
      <c r="BJ4" s="465"/>
      <c r="BK4" s="465"/>
      <c r="BL4" s="465"/>
      <c r="BM4" s="465"/>
      <c r="BN4" s="465"/>
      <c r="BO4" s="465"/>
      <c r="BP4" s="464" t="s">
        <v>250</v>
      </c>
      <c r="BQ4" s="465"/>
      <c r="BR4" s="465"/>
      <c r="BS4" s="465"/>
      <c r="BT4" s="465"/>
      <c r="BU4" s="465"/>
      <c r="BV4" s="465"/>
      <c r="BW4" s="465"/>
      <c r="BX4" s="465"/>
      <c r="BY4" s="465"/>
      <c r="BZ4" s="465"/>
      <c r="CA4" s="465"/>
      <c r="CB4" s="465"/>
      <c r="CC4" s="466"/>
      <c r="CD4" s="473" t="s">
        <v>166</v>
      </c>
      <c r="CE4" s="474"/>
      <c r="CF4" s="474"/>
      <c r="CG4" s="474"/>
      <c r="CH4" s="474"/>
      <c r="CI4" s="474"/>
      <c r="CJ4" s="474"/>
      <c r="CK4" s="474"/>
      <c r="CL4" s="474"/>
      <c r="CM4" s="474"/>
      <c r="CN4" s="474"/>
      <c r="CO4" s="474"/>
      <c r="CP4" s="474"/>
      <c r="CQ4" s="475"/>
      <c r="CR4" s="473" t="s">
        <v>176</v>
      </c>
      <c r="CS4" s="474"/>
      <c r="CT4" s="474"/>
      <c r="CU4" s="474"/>
      <c r="CV4" s="474"/>
      <c r="CW4" s="474"/>
      <c r="CX4" s="474"/>
      <c r="CY4" s="474"/>
      <c r="CZ4" s="474"/>
      <c r="DA4" s="474"/>
      <c r="DB4" s="474"/>
      <c r="DC4" s="474"/>
      <c r="DD4" s="474"/>
      <c r="DE4" s="474"/>
      <c r="DF4" s="474"/>
      <c r="DG4" s="474"/>
      <c r="DH4" s="474"/>
      <c r="DI4" s="470" t="s">
        <v>18</v>
      </c>
      <c r="DJ4" s="471"/>
      <c r="DK4" s="471"/>
      <c r="DL4" s="471"/>
      <c r="DM4" s="471"/>
      <c r="DN4" s="471"/>
      <c r="DO4" s="471"/>
      <c r="DP4" s="471"/>
      <c r="DQ4" s="471"/>
      <c r="DR4" s="471"/>
      <c r="DS4" s="471"/>
      <c r="DT4" s="471"/>
      <c r="DU4" s="471"/>
      <c r="DV4" s="471"/>
      <c r="DW4" s="471"/>
      <c r="DX4" s="471"/>
      <c r="DY4" s="471"/>
      <c r="DZ4" s="471"/>
      <c r="EA4" s="471"/>
      <c r="EB4" s="471"/>
      <c r="EC4" s="471"/>
      <c r="ED4" s="471"/>
      <c r="EE4" s="471"/>
      <c r="EF4" s="471"/>
      <c r="EG4" s="471"/>
      <c r="EH4" s="472"/>
      <c r="EI4" s="39"/>
    </row>
    <row r="5" spans="1:139" s="9" customFormat="1" ht="27" customHeight="1" x14ac:dyDescent="0.2">
      <c r="A5" s="467"/>
      <c r="B5" s="468"/>
      <c r="C5" s="468"/>
      <c r="D5" s="468"/>
      <c r="E5" s="468"/>
      <c r="F5" s="469"/>
      <c r="G5" s="468"/>
      <c r="H5" s="468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468"/>
      <c r="T5" s="468"/>
      <c r="U5" s="468"/>
      <c r="V5" s="468"/>
      <c r="W5" s="468"/>
      <c r="X5" s="468"/>
      <c r="Y5" s="469"/>
      <c r="Z5" s="467"/>
      <c r="AA5" s="468"/>
      <c r="AB5" s="468"/>
      <c r="AC5" s="468"/>
      <c r="AD5" s="468"/>
      <c r="AE5" s="468"/>
      <c r="AF5" s="468"/>
      <c r="AG5" s="468"/>
      <c r="AH5" s="468"/>
      <c r="AI5" s="468"/>
      <c r="AJ5" s="468"/>
      <c r="AK5" s="468"/>
      <c r="AL5" s="468"/>
      <c r="AM5" s="469"/>
      <c r="AN5" s="467"/>
      <c r="AO5" s="468"/>
      <c r="AP5" s="468"/>
      <c r="AQ5" s="468"/>
      <c r="AR5" s="468"/>
      <c r="AS5" s="468"/>
      <c r="AT5" s="468"/>
      <c r="AU5" s="468"/>
      <c r="AV5" s="468"/>
      <c r="AW5" s="468"/>
      <c r="AX5" s="468"/>
      <c r="AY5" s="468"/>
      <c r="AZ5" s="468"/>
      <c r="BA5" s="469"/>
      <c r="BB5" s="467"/>
      <c r="BC5" s="468"/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7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9"/>
      <c r="CD5" s="476"/>
      <c r="CE5" s="477"/>
      <c r="CF5" s="477"/>
      <c r="CG5" s="477"/>
      <c r="CH5" s="477"/>
      <c r="CI5" s="477"/>
      <c r="CJ5" s="477"/>
      <c r="CK5" s="477"/>
      <c r="CL5" s="477"/>
      <c r="CM5" s="477"/>
      <c r="CN5" s="477"/>
      <c r="CO5" s="477"/>
      <c r="CP5" s="477"/>
      <c r="CQ5" s="478"/>
      <c r="CR5" s="476"/>
      <c r="CS5" s="477"/>
      <c r="CT5" s="477"/>
      <c r="CU5" s="477"/>
      <c r="CV5" s="477"/>
      <c r="CW5" s="477"/>
      <c r="CX5" s="477"/>
      <c r="CY5" s="477"/>
      <c r="CZ5" s="477"/>
      <c r="DA5" s="477"/>
      <c r="DB5" s="477"/>
      <c r="DC5" s="477"/>
      <c r="DD5" s="477"/>
      <c r="DE5" s="477"/>
      <c r="DF5" s="477"/>
      <c r="DG5" s="477"/>
      <c r="DH5" s="477"/>
      <c r="DI5" s="470" t="s">
        <v>2</v>
      </c>
      <c r="DJ5" s="471"/>
      <c r="DK5" s="471"/>
      <c r="DL5" s="471"/>
      <c r="DM5" s="471"/>
      <c r="DN5" s="471"/>
      <c r="DO5" s="471"/>
      <c r="DP5" s="471"/>
      <c r="DQ5" s="471"/>
      <c r="DR5" s="471"/>
      <c r="DS5" s="471"/>
      <c r="DT5" s="471"/>
      <c r="DU5" s="472"/>
      <c r="DV5" s="470" t="s">
        <v>43</v>
      </c>
      <c r="DW5" s="471"/>
      <c r="DX5" s="471"/>
      <c r="DY5" s="471"/>
      <c r="DZ5" s="471"/>
      <c r="EA5" s="471"/>
      <c r="EB5" s="471"/>
      <c r="EC5" s="471"/>
      <c r="ED5" s="471"/>
      <c r="EE5" s="471"/>
      <c r="EF5" s="471"/>
      <c r="EG5" s="471"/>
      <c r="EH5" s="472"/>
      <c r="EI5" s="39"/>
    </row>
    <row r="6" spans="1:139" s="7" customFormat="1" ht="12.75" x14ac:dyDescent="0.2">
      <c r="A6" s="335">
        <v>1</v>
      </c>
      <c r="B6" s="336"/>
      <c r="C6" s="336"/>
      <c r="D6" s="336"/>
      <c r="E6" s="336"/>
      <c r="F6" s="337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7"/>
      <c r="Z6" s="335">
        <v>3</v>
      </c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7"/>
      <c r="AN6" s="335">
        <v>4</v>
      </c>
      <c r="AO6" s="336"/>
      <c r="AP6" s="336"/>
      <c r="AQ6" s="336"/>
      <c r="AR6" s="336"/>
      <c r="AS6" s="336"/>
      <c r="AT6" s="336"/>
      <c r="AU6" s="336"/>
      <c r="AV6" s="336"/>
      <c r="AW6" s="336"/>
      <c r="AX6" s="336"/>
      <c r="AY6" s="336"/>
      <c r="AZ6" s="336"/>
      <c r="BA6" s="337"/>
      <c r="BB6" s="335">
        <v>5</v>
      </c>
      <c r="BC6" s="336"/>
      <c r="BD6" s="336"/>
      <c r="BE6" s="336"/>
      <c r="BF6" s="336"/>
      <c r="BG6" s="336"/>
      <c r="BH6" s="336"/>
      <c r="BI6" s="336"/>
      <c r="BJ6" s="336"/>
      <c r="BK6" s="336"/>
      <c r="BL6" s="336"/>
      <c r="BM6" s="336"/>
      <c r="BN6" s="336"/>
      <c r="BO6" s="336"/>
      <c r="BP6" s="335">
        <v>6</v>
      </c>
      <c r="BQ6" s="336"/>
      <c r="BR6" s="336"/>
      <c r="BS6" s="336"/>
      <c r="BT6" s="336"/>
      <c r="BU6" s="336"/>
      <c r="BV6" s="336"/>
      <c r="BW6" s="336"/>
      <c r="BX6" s="336"/>
      <c r="BY6" s="336"/>
      <c r="BZ6" s="336"/>
      <c r="CA6" s="336"/>
      <c r="CB6" s="336"/>
      <c r="CC6" s="337"/>
      <c r="CD6" s="445">
        <v>7</v>
      </c>
      <c r="CE6" s="446"/>
      <c r="CF6" s="446"/>
      <c r="CG6" s="446"/>
      <c r="CH6" s="446"/>
      <c r="CI6" s="446"/>
      <c r="CJ6" s="446"/>
      <c r="CK6" s="446"/>
      <c r="CL6" s="446"/>
      <c r="CM6" s="446"/>
      <c r="CN6" s="446"/>
      <c r="CO6" s="446"/>
      <c r="CP6" s="446"/>
      <c r="CQ6" s="447"/>
      <c r="CR6" s="445">
        <v>8</v>
      </c>
      <c r="CS6" s="446"/>
      <c r="CT6" s="446"/>
      <c r="CU6" s="446"/>
      <c r="CV6" s="446"/>
      <c r="CW6" s="446"/>
      <c r="CX6" s="446"/>
      <c r="CY6" s="446"/>
      <c r="CZ6" s="446"/>
      <c r="DA6" s="446"/>
      <c r="DB6" s="446"/>
      <c r="DC6" s="446"/>
      <c r="DD6" s="446"/>
      <c r="DE6" s="446"/>
      <c r="DF6" s="446"/>
      <c r="DG6" s="446"/>
      <c r="DH6" s="446"/>
      <c r="DI6" s="445">
        <v>9</v>
      </c>
      <c r="DJ6" s="446"/>
      <c r="DK6" s="446"/>
      <c r="DL6" s="446"/>
      <c r="DM6" s="446"/>
      <c r="DN6" s="446"/>
      <c r="DO6" s="446"/>
      <c r="DP6" s="446"/>
      <c r="DQ6" s="446"/>
      <c r="DR6" s="446"/>
      <c r="DS6" s="446"/>
      <c r="DT6" s="446"/>
      <c r="DU6" s="447"/>
      <c r="DV6" s="445">
        <v>10</v>
      </c>
      <c r="DW6" s="446"/>
      <c r="DX6" s="446"/>
      <c r="DY6" s="446"/>
      <c r="DZ6" s="446"/>
      <c r="EA6" s="446"/>
      <c r="EB6" s="446"/>
      <c r="EC6" s="446"/>
      <c r="ED6" s="446"/>
      <c r="EE6" s="446"/>
      <c r="EF6" s="446"/>
      <c r="EG6" s="446"/>
      <c r="EH6" s="447"/>
      <c r="EI6" s="40"/>
    </row>
    <row r="7" spans="1:139" s="6" customFormat="1" ht="30.75" customHeight="1" x14ac:dyDescent="0.2">
      <c r="A7" s="375" t="s">
        <v>6</v>
      </c>
      <c r="B7" s="376"/>
      <c r="C7" s="376"/>
      <c r="D7" s="376"/>
      <c r="E7" s="376"/>
      <c r="F7" s="377"/>
      <c r="G7" s="479" t="s">
        <v>295</v>
      </c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80"/>
      <c r="Z7" s="273">
        <v>226</v>
      </c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5"/>
      <c r="AN7" s="273" t="s">
        <v>1</v>
      </c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5"/>
      <c r="BB7" s="273" t="s">
        <v>1</v>
      </c>
      <c r="BC7" s="274"/>
      <c r="BD7" s="274"/>
      <c r="BE7" s="274"/>
      <c r="BF7" s="274"/>
      <c r="BG7" s="274"/>
      <c r="BH7" s="274"/>
      <c r="BI7" s="274"/>
      <c r="BJ7" s="274"/>
      <c r="BK7" s="274"/>
      <c r="BL7" s="274"/>
      <c r="BM7" s="274"/>
      <c r="BN7" s="274"/>
      <c r="BO7" s="274"/>
      <c r="BP7" s="257">
        <f>BP9+BP10</f>
        <v>4119664.04</v>
      </c>
      <c r="BQ7" s="267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8"/>
      <c r="CD7" s="257">
        <f>CD9+CD10</f>
        <v>4119664.04</v>
      </c>
      <c r="CE7" s="267"/>
      <c r="CF7" s="267"/>
      <c r="CG7" s="267"/>
      <c r="CH7" s="267"/>
      <c r="CI7" s="267"/>
      <c r="CJ7" s="267"/>
      <c r="CK7" s="267"/>
      <c r="CL7" s="267"/>
      <c r="CM7" s="267"/>
      <c r="CN7" s="267"/>
      <c r="CO7" s="267"/>
      <c r="CP7" s="267"/>
      <c r="CQ7" s="268"/>
      <c r="CR7" s="266"/>
      <c r="CS7" s="352"/>
      <c r="CT7" s="352"/>
      <c r="CU7" s="352"/>
      <c r="CV7" s="352"/>
      <c r="CW7" s="352"/>
      <c r="CX7" s="352"/>
      <c r="CY7" s="352"/>
      <c r="CZ7" s="352"/>
      <c r="DA7" s="352"/>
      <c r="DB7" s="352"/>
      <c r="DC7" s="352"/>
      <c r="DD7" s="352"/>
      <c r="DE7" s="352"/>
      <c r="DF7" s="352"/>
      <c r="DG7" s="352"/>
      <c r="DH7" s="352"/>
      <c r="DI7" s="266"/>
      <c r="DJ7" s="267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8"/>
      <c r="DV7" s="266"/>
      <c r="DW7" s="267"/>
      <c r="DX7" s="267"/>
      <c r="DY7" s="267"/>
      <c r="DZ7" s="267"/>
      <c r="EA7" s="267"/>
      <c r="EB7" s="267"/>
      <c r="EC7" s="267"/>
      <c r="ED7" s="267"/>
      <c r="EE7" s="267"/>
      <c r="EF7" s="267"/>
      <c r="EG7" s="267"/>
      <c r="EH7" s="268"/>
      <c r="EI7" s="35"/>
    </row>
    <row r="8" spans="1:139" s="6" customFormat="1" ht="12.75" x14ac:dyDescent="0.2">
      <c r="A8" s="375" t="s">
        <v>25</v>
      </c>
      <c r="B8" s="376"/>
      <c r="C8" s="376"/>
      <c r="D8" s="376"/>
      <c r="E8" s="376"/>
      <c r="F8" s="377"/>
      <c r="G8" s="356" t="s">
        <v>73</v>
      </c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7"/>
      <c r="Z8" s="273" t="s">
        <v>1</v>
      </c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5"/>
      <c r="AN8" s="273" t="s">
        <v>1</v>
      </c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5"/>
      <c r="BB8" s="273" t="s">
        <v>1</v>
      </c>
      <c r="BC8" s="274"/>
      <c r="BD8" s="274"/>
      <c r="BE8" s="274"/>
      <c r="BF8" s="274"/>
      <c r="BG8" s="274"/>
      <c r="BH8" s="274"/>
      <c r="BI8" s="274"/>
      <c r="BJ8" s="274"/>
      <c r="BK8" s="274"/>
      <c r="BL8" s="274"/>
      <c r="BM8" s="274"/>
      <c r="BN8" s="274"/>
      <c r="BO8" s="274"/>
      <c r="BP8" s="273" t="s">
        <v>1</v>
      </c>
      <c r="BQ8" s="274"/>
      <c r="BR8" s="274"/>
      <c r="BS8" s="274"/>
      <c r="BT8" s="274"/>
      <c r="BU8" s="274"/>
      <c r="BV8" s="274"/>
      <c r="BW8" s="274"/>
      <c r="BX8" s="274"/>
      <c r="BY8" s="274"/>
      <c r="BZ8" s="274"/>
      <c r="CA8" s="274"/>
      <c r="CB8" s="274"/>
      <c r="CC8" s="275"/>
      <c r="CD8" s="266" t="s">
        <v>1</v>
      </c>
      <c r="CE8" s="267"/>
      <c r="CF8" s="267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8"/>
      <c r="CR8" s="266" t="s">
        <v>1</v>
      </c>
      <c r="CS8" s="267"/>
      <c r="CT8" s="267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6" t="s">
        <v>1</v>
      </c>
      <c r="DJ8" s="267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8"/>
      <c r="DV8" s="266" t="s">
        <v>1</v>
      </c>
      <c r="DW8" s="267"/>
      <c r="DX8" s="267"/>
      <c r="DY8" s="267"/>
      <c r="DZ8" s="267"/>
      <c r="EA8" s="267"/>
      <c r="EB8" s="267"/>
      <c r="EC8" s="267"/>
      <c r="ED8" s="267"/>
      <c r="EE8" s="267"/>
      <c r="EF8" s="267"/>
      <c r="EG8" s="267"/>
      <c r="EH8" s="268"/>
      <c r="EI8" s="35"/>
    </row>
    <row r="9" spans="1:139" s="6" customFormat="1" ht="20.25" customHeight="1" x14ac:dyDescent="0.2">
      <c r="A9" s="378"/>
      <c r="B9" s="379"/>
      <c r="C9" s="379"/>
      <c r="D9" s="379"/>
      <c r="E9" s="379"/>
      <c r="F9" s="380"/>
      <c r="G9" s="451" t="s">
        <v>296</v>
      </c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2"/>
      <c r="Z9" s="266">
        <v>226</v>
      </c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8"/>
      <c r="AN9" s="266">
        <v>1</v>
      </c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8"/>
      <c r="BB9" s="257">
        <v>393542.63</v>
      </c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7">
        <f>BB9</f>
        <v>393542.63</v>
      </c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9"/>
      <c r="CD9" s="257">
        <f>BP9</f>
        <v>393542.63</v>
      </c>
      <c r="CE9" s="267"/>
      <c r="CF9" s="267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8"/>
      <c r="CR9" s="266"/>
      <c r="CS9" s="352"/>
      <c r="CT9" s="352"/>
      <c r="CU9" s="352"/>
      <c r="CV9" s="352"/>
      <c r="CW9" s="352"/>
      <c r="CX9" s="352"/>
      <c r="CY9" s="352"/>
      <c r="CZ9" s="352"/>
      <c r="DA9" s="352"/>
      <c r="DB9" s="352"/>
      <c r="DC9" s="352"/>
      <c r="DD9" s="352"/>
      <c r="DE9" s="352"/>
      <c r="DF9" s="352"/>
      <c r="DG9" s="352"/>
      <c r="DH9" s="352"/>
      <c r="DI9" s="266"/>
      <c r="DJ9" s="267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8"/>
      <c r="DV9" s="266"/>
      <c r="DW9" s="267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8"/>
      <c r="EI9" s="35"/>
    </row>
    <row r="10" spans="1:139" s="6" customFormat="1" ht="24.75" customHeight="1" x14ac:dyDescent="0.2">
      <c r="A10" s="378"/>
      <c r="B10" s="379"/>
      <c r="C10" s="379"/>
      <c r="D10" s="379"/>
      <c r="E10" s="379"/>
      <c r="F10" s="380"/>
      <c r="G10" s="451" t="s">
        <v>297</v>
      </c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  <c r="W10" s="451"/>
      <c r="X10" s="451"/>
      <c r="Y10" s="452"/>
      <c r="Z10" s="266">
        <v>226</v>
      </c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8"/>
      <c r="AN10" s="266">
        <v>1</v>
      </c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8"/>
      <c r="BB10" s="257">
        <f>5188321.41-62200-1400000</f>
        <v>3726121.41</v>
      </c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7">
        <f>BB10</f>
        <v>3726121.41</v>
      </c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9"/>
      <c r="CD10" s="257">
        <f>BP10</f>
        <v>3726121.41</v>
      </c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9"/>
      <c r="CR10" s="257"/>
      <c r="CS10" s="462"/>
      <c r="CT10" s="462"/>
      <c r="CU10" s="462"/>
      <c r="CV10" s="462"/>
      <c r="CW10" s="462"/>
      <c r="CX10" s="462"/>
      <c r="CY10" s="462"/>
      <c r="CZ10" s="462"/>
      <c r="DA10" s="462"/>
      <c r="DB10" s="462"/>
      <c r="DC10" s="462"/>
      <c r="DD10" s="462"/>
      <c r="DE10" s="462"/>
      <c r="DF10" s="462"/>
      <c r="DG10" s="462"/>
      <c r="DH10" s="462"/>
      <c r="DI10" s="257"/>
      <c r="DJ10" s="258"/>
      <c r="DK10" s="258"/>
      <c r="DL10" s="258"/>
      <c r="DM10" s="258"/>
      <c r="DN10" s="258"/>
      <c r="DO10" s="258"/>
      <c r="DP10" s="258"/>
      <c r="DQ10" s="258"/>
      <c r="DR10" s="258"/>
      <c r="DS10" s="258"/>
      <c r="DT10" s="258"/>
      <c r="DU10" s="259"/>
      <c r="DV10" s="257"/>
      <c r="DW10" s="258"/>
      <c r="DX10" s="258"/>
      <c r="DY10" s="258"/>
      <c r="DZ10" s="258"/>
      <c r="EA10" s="258"/>
      <c r="EB10" s="258"/>
      <c r="EC10" s="258"/>
      <c r="ED10" s="258"/>
      <c r="EE10" s="258"/>
      <c r="EF10" s="258"/>
      <c r="EG10" s="258"/>
      <c r="EH10" s="259"/>
      <c r="EI10" s="35"/>
    </row>
    <row r="11" spans="1:139" s="6" customFormat="1" ht="36" customHeight="1" x14ac:dyDescent="0.2">
      <c r="A11" s="375" t="s">
        <v>7</v>
      </c>
      <c r="B11" s="376"/>
      <c r="C11" s="376"/>
      <c r="D11" s="376"/>
      <c r="E11" s="376"/>
      <c r="F11" s="377"/>
      <c r="G11" s="453" t="s">
        <v>139</v>
      </c>
      <c r="H11" s="453"/>
      <c r="I11" s="453"/>
      <c r="J11" s="453"/>
      <c r="K11" s="453"/>
      <c r="L11" s="453"/>
      <c r="M11" s="453"/>
      <c r="N11" s="453"/>
      <c r="O11" s="453"/>
      <c r="P11" s="453"/>
      <c r="Q11" s="453"/>
      <c r="R11" s="453"/>
      <c r="S11" s="453"/>
      <c r="T11" s="453"/>
      <c r="U11" s="453"/>
      <c r="V11" s="453"/>
      <c r="W11" s="453"/>
      <c r="X11" s="453"/>
      <c r="Y11" s="454"/>
      <c r="Z11" s="273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5"/>
      <c r="AN11" s="273" t="s">
        <v>1</v>
      </c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5"/>
      <c r="BB11" s="273" t="s">
        <v>1</v>
      </c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  <c r="BP11" s="266"/>
      <c r="BQ11" s="267"/>
      <c r="BR11" s="267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8"/>
      <c r="CD11" s="266"/>
      <c r="CE11" s="267"/>
      <c r="CF11" s="267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8"/>
      <c r="CR11" s="266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6"/>
      <c r="DJ11" s="267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8"/>
      <c r="DV11" s="266"/>
      <c r="DW11" s="267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8"/>
      <c r="EI11" s="35"/>
    </row>
    <row r="12" spans="1:139" s="6" customFormat="1" ht="13.7" customHeight="1" x14ac:dyDescent="0.2">
      <c r="A12" s="375" t="s">
        <v>30</v>
      </c>
      <c r="B12" s="376"/>
      <c r="C12" s="376"/>
      <c r="D12" s="376"/>
      <c r="E12" s="376"/>
      <c r="F12" s="377"/>
      <c r="G12" s="356" t="s">
        <v>138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7"/>
      <c r="Z12" s="273" t="s">
        <v>1</v>
      </c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5"/>
      <c r="AN12" s="273" t="s">
        <v>1</v>
      </c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5"/>
      <c r="BB12" s="273" t="s">
        <v>1</v>
      </c>
      <c r="BC12" s="274"/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  <c r="BP12" s="273" t="s">
        <v>1</v>
      </c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  <c r="CC12" s="275"/>
      <c r="CD12" s="266" t="s">
        <v>1</v>
      </c>
      <c r="CE12" s="267"/>
      <c r="CF12" s="267"/>
      <c r="CG12" s="267"/>
      <c r="CH12" s="267"/>
      <c r="CI12" s="267"/>
      <c r="CJ12" s="267"/>
      <c r="CK12" s="267"/>
      <c r="CL12" s="267"/>
      <c r="CM12" s="267"/>
      <c r="CN12" s="267"/>
      <c r="CO12" s="267"/>
      <c r="CP12" s="267"/>
      <c r="CQ12" s="268"/>
      <c r="CR12" s="266" t="s">
        <v>1</v>
      </c>
      <c r="CS12" s="267"/>
      <c r="CT12" s="267"/>
      <c r="CU12" s="267"/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6" t="s">
        <v>1</v>
      </c>
      <c r="DJ12" s="267"/>
      <c r="DK12" s="267"/>
      <c r="DL12" s="267"/>
      <c r="DM12" s="267"/>
      <c r="DN12" s="267"/>
      <c r="DO12" s="267"/>
      <c r="DP12" s="267"/>
      <c r="DQ12" s="267"/>
      <c r="DR12" s="267"/>
      <c r="DS12" s="267"/>
      <c r="DT12" s="267"/>
      <c r="DU12" s="268"/>
      <c r="DV12" s="266" t="s">
        <v>1</v>
      </c>
      <c r="DW12" s="267"/>
      <c r="DX12" s="267"/>
      <c r="DY12" s="267"/>
      <c r="DZ12" s="267"/>
      <c r="EA12" s="267"/>
      <c r="EB12" s="267"/>
      <c r="EC12" s="267"/>
      <c r="ED12" s="267"/>
      <c r="EE12" s="267"/>
      <c r="EF12" s="267"/>
      <c r="EG12" s="267"/>
      <c r="EH12" s="268"/>
      <c r="EI12" s="35"/>
    </row>
    <row r="13" spans="1:139" s="6" customFormat="1" ht="13.7" customHeight="1" x14ac:dyDescent="0.2">
      <c r="A13" s="378"/>
      <c r="B13" s="379"/>
      <c r="C13" s="379"/>
      <c r="D13" s="379"/>
      <c r="E13" s="379"/>
      <c r="F13" s="380"/>
      <c r="G13" s="458"/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9"/>
      <c r="Z13" s="266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8"/>
      <c r="AN13" s="266"/>
      <c r="AO13" s="267"/>
      <c r="AP13" s="267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8"/>
      <c r="BB13" s="266"/>
      <c r="BC13" s="267"/>
      <c r="BD13" s="267"/>
      <c r="BE13" s="267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6"/>
      <c r="BQ13" s="267"/>
      <c r="BR13" s="267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8"/>
      <c r="CD13" s="266"/>
      <c r="CE13" s="267"/>
      <c r="CF13" s="267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8"/>
      <c r="CR13" s="266"/>
      <c r="CS13" s="352"/>
      <c r="CT13" s="352"/>
      <c r="CU13" s="352"/>
      <c r="CV13" s="352"/>
      <c r="CW13" s="352"/>
      <c r="CX13" s="352"/>
      <c r="CY13" s="352"/>
      <c r="CZ13" s="352"/>
      <c r="DA13" s="352"/>
      <c r="DB13" s="352"/>
      <c r="DC13" s="352"/>
      <c r="DD13" s="352"/>
      <c r="DE13" s="352"/>
      <c r="DF13" s="352"/>
      <c r="DG13" s="352"/>
      <c r="DH13" s="352"/>
      <c r="DI13" s="266"/>
      <c r="DJ13" s="267"/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8"/>
      <c r="DV13" s="266"/>
      <c r="DW13" s="267"/>
      <c r="DX13" s="267"/>
      <c r="DY13" s="267"/>
      <c r="DZ13" s="267"/>
      <c r="EA13" s="267"/>
      <c r="EB13" s="267"/>
      <c r="EC13" s="267"/>
      <c r="ED13" s="267"/>
      <c r="EE13" s="267"/>
      <c r="EF13" s="267"/>
      <c r="EG13" s="267"/>
      <c r="EH13" s="268"/>
      <c r="EI13" s="35"/>
    </row>
    <row r="14" spans="1:139" s="6" customFormat="1" ht="29.25" customHeight="1" x14ac:dyDescent="0.2">
      <c r="A14" s="375" t="s">
        <v>8</v>
      </c>
      <c r="B14" s="376"/>
      <c r="C14" s="376"/>
      <c r="D14" s="376"/>
      <c r="E14" s="376"/>
      <c r="F14" s="377"/>
      <c r="G14" s="453" t="s">
        <v>140</v>
      </c>
      <c r="H14" s="453"/>
      <c r="I14" s="453"/>
      <c r="J14" s="453"/>
      <c r="K14" s="453"/>
      <c r="L14" s="453"/>
      <c r="M14" s="453"/>
      <c r="N14" s="453"/>
      <c r="O14" s="453"/>
      <c r="P14" s="453"/>
      <c r="Q14" s="453"/>
      <c r="R14" s="453"/>
      <c r="S14" s="453"/>
      <c r="T14" s="453"/>
      <c r="U14" s="453"/>
      <c r="V14" s="453"/>
      <c r="W14" s="453"/>
      <c r="X14" s="453"/>
      <c r="Y14" s="454"/>
      <c r="Z14" s="273">
        <v>226</v>
      </c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5"/>
      <c r="AN14" s="273" t="s">
        <v>1</v>
      </c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5"/>
      <c r="BB14" s="273" t="s">
        <v>1</v>
      </c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  <c r="BP14" s="257">
        <f>BP15</f>
        <v>34816</v>
      </c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9"/>
      <c r="CD14" s="257">
        <f>CD15</f>
        <v>34816</v>
      </c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9"/>
      <c r="CR14" s="257"/>
      <c r="CS14" s="462"/>
      <c r="CT14" s="462"/>
      <c r="CU14" s="462"/>
      <c r="CV14" s="462"/>
      <c r="CW14" s="462"/>
      <c r="CX14" s="462"/>
      <c r="CY14" s="462"/>
      <c r="CZ14" s="462"/>
      <c r="DA14" s="462"/>
      <c r="DB14" s="462"/>
      <c r="DC14" s="462"/>
      <c r="DD14" s="462"/>
      <c r="DE14" s="462"/>
      <c r="DF14" s="462"/>
      <c r="DG14" s="462"/>
      <c r="DH14" s="462"/>
      <c r="DI14" s="257">
        <f>DI15</f>
        <v>0</v>
      </c>
      <c r="DJ14" s="258"/>
      <c r="DK14" s="258"/>
      <c r="DL14" s="258"/>
      <c r="DM14" s="258"/>
      <c r="DN14" s="258"/>
      <c r="DO14" s="258"/>
      <c r="DP14" s="258"/>
      <c r="DQ14" s="258"/>
      <c r="DR14" s="258"/>
      <c r="DS14" s="258"/>
      <c r="DT14" s="258"/>
      <c r="DU14" s="259"/>
      <c r="DV14" s="257"/>
      <c r="DW14" s="258"/>
      <c r="DX14" s="258"/>
      <c r="DY14" s="258"/>
      <c r="DZ14" s="258"/>
      <c r="EA14" s="258"/>
      <c r="EB14" s="258"/>
      <c r="EC14" s="258"/>
      <c r="ED14" s="258"/>
      <c r="EE14" s="258"/>
      <c r="EF14" s="258"/>
      <c r="EG14" s="258"/>
      <c r="EH14" s="259"/>
      <c r="EI14" s="35"/>
    </row>
    <row r="15" spans="1:139" s="6" customFormat="1" ht="27" customHeight="1" x14ac:dyDescent="0.2">
      <c r="A15" s="375" t="s">
        <v>11</v>
      </c>
      <c r="B15" s="376"/>
      <c r="C15" s="376"/>
      <c r="D15" s="376"/>
      <c r="E15" s="376"/>
      <c r="F15" s="377"/>
      <c r="G15" s="453" t="s">
        <v>298</v>
      </c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3"/>
      <c r="T15" s="453"/>
      <c r="U15" s="453"/>
      <c r="V15" s="453"/>
      <c r="W15" s="453"/>
      <c r="X15" s="453"/>
      <c r="Y15" s="454"/>
      <c r="Z15" s="266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8"/>
      <c r="AN15" s="266">
        <v>1</v>
      </c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7"/>
      <c r="AZ15" s="267"/>
      <c r="BA15" s="268"/>
      <c r="BB15" s="257">
        <v>34816</v>
      </c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9"/>
      <c r="BP15" s="257">
        <f>BB15</f>
        <v>34816</v>
      </c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9"/>
      <c r="CD15" s="257">
        <v>34816</v>
      </c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9"/>
      <c r="CR15" s="257"/>
      <c r="CS15" s="463"/>
      <c r="CT15" s="463"/>
      <c r="CU15" s="463"/>
      <c r="CV15" s="463"/>
      <c r="CW15" s="463"/>
      <c r="CX15" s="463"/>
      <c r="CY15" s="463"/>
      <c r="CZ15" s="463"/>
      <c r="DA15" s="463"/>
      <c r="DB15" s="463"/>
      <c r="DC15" s="463"/>
      <c r="DD15" s="463"/>
      <c r="DE15" s="463"/>
      <c r="DF15" s="463"/>
      <c r="DG15" s="463"/>
      <c r="DH15" s="463"/>
      <c r="DI15" s="257"/>
      <c r="DJ15" s="258"/>
      <c r="DK15" s="258"/>
      <c r="DL15" s="258"/>
      <c r="DM15" s="258"/>
      <c r="DN15" s="258"/>
      <c r="DO15" s="258"/>
      <c r="DP15" s="258"/>
      <c r="DQ15" s="258"/>
      <c r="DR15" s="258"/>
      <c r="DS15" s="258"/>
      <c r="DT15" s="258"/>
      <c r="DU15" s="259"/>
      <c r="DV15" s="266"/>
      <c r="DW15" s="267"/>
      <c r="DX15" s="267"/>
      <c r="DY15" s="267"/>
      <c r="DZ15" s="267"/>
      <c r="EA15" s="267"/>
      <c r="EB15" s="267"/>
      <c r="EC15" s="267"/>
      <c r="ED15" s="267"/>
      <c r="EE15" s="267"/>
      <c r="EF15" s="267"/>
      <c r="EG15" s="267"/>
      <c r="EH15" s="268"/>
      <c r="EI15" s="35"/>
    </row>
    <row r="16" spans="1:139" s="6" customFormat="1" ht="24" customHeight="1" x14ac:dyDescent="0.2">
      <c r="A16" s="375" t="s">
        <v>304</v>
      </c>
      <c r="B16" s="376"/>
      <c r="C16" s="376"/>
      <c r="D16" s="376"/>
      <c r="E16" s="376"/>
      <c r="F16" s="377"/>
      <c r="G16" s="453" t="s">
        <v>311</v>
      </c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453"/>
      <c r="S16" s="453"/>
      <c r="T16" s="453"/>
      <c r="U16" s="453"/>
      <c r="V16" s="453"/>
      <c r="W16" s="453"/>
      <c r="X16" s="453"/>
      <c r="Y16" s="454"/>
      <c r="Z16" s="266">
        <v>226</v>
      </c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  <c r="AM16" s="268"/>
      <c r="AN16" s="273" t="s">
        <v>1</v>
      </c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5"/>
      <c r="BB16" s="273" t="s">
        <v>1</v>
      </c>
      <c r="BC16" s="274"/>
      <c r="BD16" s="274"/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  <c r="BP16" s="257">
        <f>SUM(BP17:CC23)</f>
        <v>1274249.02</v>
      </c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9"/>
      <c r="CD16" s="257">
        <f>SUM(CD17:CQ23)</f>
        <v>974249.02</v>
      </c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9"/>
      <c r="CR16" s="257"/>
      <c r="CS16" s="462"/>
      <c r="CT16" s="462"/>
      <c r="CU16" s="462"/>
      <c r="CV16" s="462"/>
      <c r="CW16" s="462"/>
      <c r="CX16" s="462"/>
      <c r="CY16" s="462"/>
      <c r="CZ16" s="462"/>
      <c r="DA16" s="462"/>
      <c r="DB16" s="462"/>
      <c r="DC16" s="462"/>
      <c r="DD16" s="462"/>
      <c r="DE16" s="462"/>
      <c r="DF16" s="462"/>
      <c r="DG16" s="462"/>
      <c r="DH16" s="462"/>
      <c r="DI16" s="367"/>
      <c r="DJ16" s="368"/>
      <c r="DK16" s="368"/>
      <c r="DL16" s="368"/>
      <c r="DM16" s="368"/>
      <c r="DN16" s="368"/>
      <c r="DO16" s="368"/>
      <c r="DP16" s="368"/>
      <c r="DQ16" s="368"/>
      <c r="DR16" s="368"/>
      <c r="DS16" s="368"/>
      <c r="DT16" s="368"/>
      <c r="DU16" s="369"/>
      <c r="DV16" s="266"/>
      <c r="DW16" s="267"/>
      <c r="DX16" s="267"/>
      <c r="DY16" s="267"/>
      <c r="DZ16" s="267"/>
      <c r="EA16" s="267"/>
      <c r="EB16" s="267"/>
      <c r="EC16" s="267"/>
      <c r="ED16" s="267"/>
      <c r="EE16" s="267"/>
      <c r="EF16" s="267"/>
      <c r="EG16" s="267"/>
      <c r="EH16" s="268"/>
      <c r="EI16" s="35"/>
    </row>
    <row r="17" spans="1:144" s="6" customFormat="1" ht="24" customHeight="1" x14ac:dyDescent="0.2">
      <c r="A17" s="375" t="s">
        <v>49</v>
      </c>
      <c r="B17" s="376"/>
      <c r="C17" s="376"/>
      <c r="D17" s="376"/>
      <c r="E17" s="376"/>
      <c r="F17" s="377"/>
      <c r="G17" s="453" t="s">
        <v>303</v>
      </c>
      <c r="H17" s="453"/>
      <c r="I17" s="453"/>
      <c r="J17" s="453"/>
      <c r="K17" s="453"/>
      <c r="L17" s="453"/>
      <c r="M17" s="453"/>
      <c r="N17" s="453"/>
      <c r="O17" s="453"/>
      <c r="P17" s="453"/>
      <c r="Q17" s="453"/>
      <c r="R17" s="453"/>
      <c r="S17" s="453"/>
      <c r="T17" s="453"/>
      <c r="U17" s="453"/>
      <c r="V17" s="453"/>
      <c r="W17" s="453"/>
      <c r="X17" s="453"/>
      <c r="Y17" s="454"/>
      <c r="Z17" s="266">
        <v>226</v>
      </c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  <c r="AM17" s="268"/>
      <c r="AN17" s="266">
        <v>8</v>
      </c>
      <c r="AO17" s="267"/>
      <c r="AP17" s="267"/>
      <c r="AQ17" s="267"/>
      <c r="AR17" s="267"/>
      <c r="AS17" s="267"/>
      <c r="AT17" s="267"/>
      <c r="AU17" s="267"/>
      <c r="AV17" s="267"/>
      <c r="AW17" s="267"/>
      <c r="AX17" s="267"/>
      <c r="AY17" s="267"/>
      <c r="AZ17" s="267"/>
      <c r="BA17" s="268"/>
      <c r="BB17" s="257">
        <v>37500</v>
      </c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7">
        <f>AN17*BB17</f>
        <v>300000</v>
      </c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9"/>
      <c r="CD17" s="257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58"/>
      <c r="CQ17" s="259"/>
      <c r="CR17" s="257"/>
      <c r="CS17" s="462"/>
      <c r="CT17" s="462"/>
      <c r="CU17" s="462"/>
      <c r="CV17" s="462"/>
      <c r="CW17" s="462"/>
      <c r="CX17" s="462"/>
      <c r="CY17" s="462"/>
      <c r="CZ17" s="462"/>
      <c r="DA17" s="462"/>
      <c r="DB17" s="462"/>
      <c r="DC17" s="462"/>
      <c r="DD17" s="462"/>
      <c r="DE17" s="462"/>
      <c r="DF17" s="462"/>
      <c r="DG17" s="462"/>
      <c r="DH17" s="462"/>
      <c r="DI17" s="257">
        <v>300000</v>
      </c>
      <c r="DJ17" s="258"/>
      <c r="DK17" s="258"/>
      <c r="DL17" s="258"/>
      <c r="DM17" s="258"/>
      <c r="DN17" s="258"/>
      <c r="DO17" s="258"/>
      <c r="DP17" s="258"/>
      <c r="DQ17" s="258"/>
      <c r="DR17" s="258"/>
      <c r="DS17" s="258"/>
      <c r="DT17" s="258"/>
      <c r="DU17" s="259"/>
      <c r="DV17" s="266"/>
      <c r="DW17" s="267"/>
      <c r="DX17" s="267"/>
      <c r="DY17" s="267"/>
      <c r="DZ17" s="267"/>
      <c r="EA17" s="267"/>
      <c r="EB17" s="267"/>
      <c r="EC17" s="267"/>
      <c r="ED17" s="267"/>
      <c r="EE17" s="267"/>
      <c r="EF17" s="267"/>
      <c r="EG17" s="267"/>
      <c r="EH17" s="268"/>
      <c r="EI17" s="35"/>
    </row>
    <row r="18" spans="1:144" s="6" customFormat="1" ht="23.25" customHeight="1" x14ac:dyDescent="0.2">
      <c r="A18" s="378" t="s">
        <v>177</v>
      </c>
      <c r="B18" s="379"/>
      <c r="C18" s="379"/>
      <c r="D18" s="379"/>
      <c r="E18" s="379"/>
      <c r="F18" s="380"/>
      <c r="G18" s="451" t="s">
        <v>305</v>
      </c>
      <c r="H18" s="451"/>
      <c r="I18" s="451"/>
      <c r="J18" s="451"/>
      <c r="K18" s="451"/>
      <c r="L18" s="451"/>
      <c r="M18" s="451"/>
      <c r="N18" s="451"/>
      <c r="O18" s="451"/>
      <c r="P18" s="451"/>
      <c r="Q18" s="451"/>
      <c r="R18" s="451"/>
      <c r="S18" s="451"/>
      <c r="T18" s="451"/>
      <c r="U18" s="451"/>
      <c r="V18" s="451"/>
      <c r="W18" s="451"/>
      <c r="X18" s="451"/>
      <c r="Y18" s="452"/>
      <c r="Z18" s="266">
        <v>226</v>
      </c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  <c r="AM18" s="268"/>
      <c r="AN18" s="266">
        <v>1</v>
      </c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7"/>
      <c r="AZ18" s="267"/>
      <c r="BA18" s="268"/>
      <c r="BB18" s="257">
        <v>3000</v>
      </c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7">
        <f>AN18*BB18</f>
        <v>3000</v>
      </c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9"/>
      <c r="CD18" s="257">
        <f>BP18</f>
        <v>3000</v>
      </c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9"/>
      <c r="CR18" s="257"/>
      <c r="CS18" s="462"/>
      <c r="CT18" s="462"/>
      <c r="CU18" s="462"/>
      <c r="CV18" s="462"/>
      <c r="CW18" s="462"/>
      <c r="CX18" s="462"/>
      <c r="CY18" s="462"/>
      <c r="CZ18" s="462"/>
      <c r="DA18" s="462"/>
      <c r="DB18" s="462"/>
      <c r="DC18" s="462"/>
      <c r="DD18" s="462"/>
      <c r="DE18" s="462"/>
      <c r="DF18" s="462"/>
      <c r="DG18" s="462"/>
      <c r="DH18" s="462"/>
      <c r="DI18" s="257"/>
      <c r="DJ18" s="258"/>
      <c r="DK18" s="258"/>
      <c r="DL18" s="258"/>
      <c r="DM18" s="258"/>
      <c r="DN18" s="258"/>
      <c r="DO18" s="258"/>
      <c r="DP18" s="258"/>
      <c r="DQ18" s="258"/>
      <c r="DR18" s="258"/>
      <c r="DS18" s="258"/>
      <c r="DT18" s="258"/>
      <c r="DU18" s="259"/>
      <c r="DV18" s="257"/>
      <c r="DW18" s="258"/>
      <c r="DX18" s="258"/>
      <c r="DY18" s="258"/>
      <c r="DZ18" s="258"/>
      <c r="EA18" s="258"/>
      <c r="EB18" s="258"/>
      <c r="EC18" s="258"/>
      <c r="ED18" s="258"/>
      <c r="EE18" s="258"/>
      <c r="EF18" s="258"/>
      <c r="EG18" s="258"/>
      <c r="EH18" s="259"/>
      <c r="EI18" s="35">
        <v>6112200</v>
      </c>
    </row>
    <row r="19" spans="1:144" s="6" customFormat="1" ht="28.5" customHeight="1" x14ac:dyDescent="0.2">
      <c r="A19" s="378" t="s">
        <v>312</v>
      </c>
      <c r="B19" s="379"/>
      <c r="C19" s="379"/>
      <c r="D19" s="379"/>
      <c r="E19" s="379"/>
      <c r="F19" s="380"/>
      <c r="G19" s="451" t="s">
        <v>307</v>
      </c>
      <c r="H19" s="451"/>
      <c r="I19" s="451"/>
      <c r="J19" s="451"/>
      <c r="K19" s="451"/>
      <c r="L19" s="451"/>
      <c r="M19" s="451"/>
      <c r="N19" s="451"/>
      <c r="O19" s="451"/>
      <c r="P19" s="451"/>
      <c r="Q19" s="451"/>
      <c r="R19" s="451"/>
      <c r="S19" s="451"/>
      <c r="T19" s="451"/>
      <c r="U19" s="451"/>
      <c r="V19" s="451"/>
      <c r="W19" s="451"/>
      <c r="X19" s="451"/>
      <c r="Y19" s="452"/>
      <c r="Z19" s="266">
        <v>226</v>
      </c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8"/>
      <c r="AN19" s="266">
        <v>1</v>
      </c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  <c r="BA19" s="268"/>
      <c r="BB19" s="257">
        <v>43000</v>
      </c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7">
        <f>AN19*BB19</f>
        <v>43000</v>
      </c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9"/>
      <c r="CD19" s="257">
        <f>BP19</f>
        <v>43000</v>
      </c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9"/>
      <c r="CR19" s="257"/>
      <c r="CS19" s="462"/>
      <c r="CT19" s="462"/>
      <c r="CU19" s="462"/>
      <c r="CV19" s="462"/>
      <c r="CW19" s="462"/>
      <c r="CX19" s="462"/>
      <c r="CY19" s="462"/>
      <c r="CZ19" s="462"/>
      <c r="DA19" s="462"/>
      <c r="DB19" s="462"/>
      <c r="DC19" s="462"/>
      <c r="DD19" s="462"/>
      <c r="DE19" s="462"/>
      <c r="DF19" s="462"/>
      <c r="DG19" s="462"/>
      <c r="DH19" s="462"/>
      <c r="DI19" s="257"/>
      <c r="DJ19" s="258"/>
      <c r="DK19" s="258"/>
      <c r="DL19" s="258"/>
      <c r="DM19" s="258"/>
      <c r="DN19" s="258"/>
      <c r="DO19" s="258"/>
      <c r="DP19" s="258"/>
      <c r="DQ19" s="258"/>
      <c r="DR19" s="258"/>
      <c r="DS19" s="258"/>
      <c r="DT19" s="258"/>
      <c r="DU19" s="259"/>
      <c r="DV19" s="257"/>
      <c r="DW19" s="258"/>
      <c r="DX19" s="258"/>
      <c r="DY19" s="258"/>
      <c r="DZ19" s="258"/>
      <c r="EA19" s="258"/>
      <c r="EB19" s="258"/>
      <c r="EC19" s="258"/>
      <c r="ED19" s="258"/>
      <c r="EE19" s="258"/>
      <c r="EF19" s="258"/>
      <c r="EG19" s="258"/>
      <c r="EH19" s="259"/>
      <c r="EI19" s="35">
        <v>6112200</v>
      </c>
    </row>
    <row r="20" spans="1:144" s="6" customFormat="1" ht="20.25" customHeight="1" x14ac:dyDescent="0.2">
      <c r="A20" s="378" t="s">
        <v>313</v>
      </c>
      <c r="B20" s="379"/>
      <c r="C20" s="379"/>
      <c r="D20" s="379"/>
      <c r="E20" s="379"/>
      <c r="F20" s="380"/>
      <c r="G20" s="451" t="s">
        <v>306</v>
      </c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451"/>
      <c r="V20" s="451"/>
      <c r="W20" s="451"/>
      <c r="X20" s="451"/>
      <c r="Y20" s="452"/>
      <c r="Z20" s="266">
        <v>226</v>
      </c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  <c r="AM20" s="268"/>
      <c r="AN20" s="266">
        <v>1</v>
      </c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  <c r="BA20" s="268"/>
      <c r="BB20" s="257">
        <v>120000</v>
      </c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7">
        <f>BB20</f>
        <v>120000</v>
      </c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9"/>
      <c r="CD20" s="257">
        <f>BP20</f>
        <v>120000</v>
      </c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9"/>
      <c r="CR20" s="257"/>
      <c r="CS20" s="258"/>
      <c r="CT20" s="258"/>
      <c r="CU20" s="258"/>
      <c r="CV20" s="258"/>
      <c r="CW20" s="258"/>
      <c r="CX20" s="258"/>
      <c r="CY20" s="258"/>
      <c r="CZ20" s="258"/>
      <c r="DA20" s="258"/>
      <c r="DB20" s="258"/>
      <c r="DC20" s="258"/>
      <c r="DD20" s="258"/>
      <c r="DE20" s="258"/>
      <c r="DF20" s="258"/>
      <c r="DG20" s="258"/>
      <c r="DH20" s="258"/>
      <c r="DI20" s="257"/>
      <c r="DJ20" s="258"/>
      <c r="DK20" s="258"/>
      <c r="DL20" s="258"/>
      <c r="DM20" s="258"/>
      <c r="DN20" s="258"/>
      <c r="DO20" s="258"/>
      <c r="DP20" s="258"/>
      <c r="DQ20" s="258"/>
      <c r="DR20" s="258"/>
      <c r="DS20" s="258"/>
      <c r="DT20" s="258"/>
      <c r="DU20" s="259"/>
      <c r="DV20" s="257"/>
      <c r="DW20" s="258"/>
      <c r="DX20" s="258"/>
      <c r="DY20" s="258"/>
      <c r="DZ20" s="258"/>
      <c r="EA20" s="258"/>
      <c r="EB20" s="258"/>
      <c r="EC20" s="258"/>
      <c r="ED20" s="258"/>
      <c r="EE20" s="258"/>
      <c r="EF20" s="258"/>
      <c r="EG20" s="258"/>
      <c r="EH20" s="259"/>
      <c r="EI20" s="35">
        <v>478729.06</v>
      </c>
    </row>
    <row r="21" spans="1:144" s="6" customFormat="1" ht="33.75" customHeight="1" x14ac:dyDescent="0.2">
      <c r="A21" s="378" t="s">
        <v>314</v>
      </c>
      <c r="B21" s="379"/>
      <c r="C21" s="379"/>
      <c r="D21" s="379"/>
      <c r="E21" s="379"/>
      <c r="F21" s="380"/>
      <c r="G21" s="451" t="s">
        <v>308</v>
      </c>
      <c r="H21" s="451"/>
      <c r="I21" s="451"/>
      <c r="J21" s="451"/>
      <c r="K21" s="451"/>
      <c r="L21" s="451"/>
      <c r="M21" s="451"/>
      <c r="N21" s="451"/>
      <c r="O21" s="451"/>
      <c r="P21" s="451"/>
      <c r="Q21" s="451"/>
      <c r="R21" s="451"/>
      <c r="S21" s="451"/>
      <c r="T21" s="451"/>
      <c r="U21" s="451"/>
      <c r="V21" s="451"/>
      <c r="W21" s="451"/>
      <c r="X21" s="451"/>
      <c r="Y21" s="452"/>
      <c r="Z21" s="266">
        <v>226</v>
      </c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8"/>
      <c r="AN21" s="266">
        <v>1</v>
      </c>
      <c r="AO21" s="267"/>
      <c r="AP21" s="267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  <c r="BA21" s="268"/>
      <c r="BB21" s="257">
        <f>CD21+DI21</f>
        <v>165184</v>
      </c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7">
        <f t="shared" ref="BP21:BP26" si="0">BB21</f>
        <v>165184</v>
      </c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9"/>
      <c r="CD21" s="257">
        <f>200000-34816</f>
        <v>165184</v>
      </c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9"/>
      <c r="CR21" s="257"/>
      <c r="CS21" s="258"/>
      <c r="CT21" s="258"/>
      <c r="CU21" s="258"/>
      <c r="CV21" s="258"/>
      <c r="CW21" s="258"/>
      <c r="CX21" s="258"/>
      <c r="CY21" s="258"/>
      <c r="CZ21" s="258"/>
      <c r="DA21" s="258"/>
      <c r="DB21" s="258"/>
      <c r="DC21" s="258"/>
      <c r="DD21" s="258"/>
      <c r="DE21" s="258"/>
      <c r="DF21" s="258"/>
      <c r="DG21" s="258"/>
      <c r="DH21" s="258"/>
      <c r="DI21" s="257"/>
      <c r="DJ21" s="258"/>
      <c r="DK21" s="258"/>
      <c r="DL21" s="258"/>
      <c r="DM21" s="258"/>
      <c r="DN21" s="258"/>
      <c r="DO21" s="258"/>
      <c r="DP21" s="258"/>
      <c r="DQ21" s="258"/>
      <c r="DR21" s="258"/>
      <c r="DS21" s="258"/>
      <c r="DT21" s="258"/>
      <c r="DU21" s="259"/>
      <c r="DV21" s="257"/>
      <c r="DW21" s="258"/>
      <c r="DX21" s="258"/>
      <c r="DY21" s="258"/>
      <c r="DZ21" s="258"/>
      <c r="EA21" s="258"/>
      <c r="EB21" s="258"/>
      <c r="EC21" s="258"/>
      <c r="ED21" s="258"/>
      <c r="EE21" s="258"/>
      <c r="EF21" s="258"/>
      <c r="EG21" s="258"/>
      <c r="EH21" s="259"/>
      <c r="EI21" s="35">
        <f>SUM(EI19:EI20)</f>
        <v>6590929.0599999996</v>
      </c>
    </row>
    <row r="22" spans="1:144" s="6" customFormat="1" ht="36.950000000000003" customHeight="1" x14ac:dyDescent="0.2">
      <c r="A22" s="378" t="s">
        <v>315</v>
      </c>
      <c r="B22" s="379"/>
      <c r="C22" s="379"/>
      <c r="D22" s="379"/>
      <c r="E22" s="379"/>
      <c r="F22" s="380"/>
      <c r="G22" s="451" t="s">
        <v>309</v>
      </c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2"/>
      <c r="Z22" s="266">
        <v>226</v>
      </c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8"/>
      <c r="AN22" s="266">
        <v>1</v>
      </c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8"/>
      <c r="BB22" s="257">
        <f>986289.02-418224</f>
        <v>568065.02</v>
      </c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7">
        <f t="shared" si="0"/>
        <v>568065.02</v>
      </c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9"/>
      <c r="CD22" s="257">
        <f>BP22</f>
        <v>568065.02</v>
      </c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9"/>
      <c r="CR22" s="257"/>
      <c r="CS22" s="258"/>
      <c r="CT22" s="258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258"/>
      <c r="DH22" s="258"/>
      <c r="DI22" s="257"/>
      <c r="DJ22" s="258"/>
      <c r="DK22" s="258"/>
      <c r="DL22" s="258"/>
      <c r="DM22" s="258"/>
      <c r="DN22" s="258"/>
      <c r="DO22" s="258"/>
      <c r="DP22" s="258"/>
      <c r="DQ22" s="258"/>
      <c r="DR22" s="258"/>
      <c r="DS22" s="258"/>
      <c r="DT22" s="258"/>
      <c r="DU22" s="259"/>
      <c r="DV22" s="257"/>
      <c r="DW22" s="258"/>
      <c r="DX22" s="258"/>
      <c r="DY22" s="258"/>
      <c r="DZ22" s="258"/>
      <c r="EA22" s="258"/>
      <c r="EB22" s="258"/>
      <c r="EC22" s="258"/>
      <c r="ED22" s="258"/>
      <c r="EE22" s="258"/>
      <c r="EF22" s="258"/>
      <c r="EG22" s="258"/>
      <c r="EH22" s="259"/>
      <c r="EI22" s="35">
        <f>CD27-EI21</f>
        <v>-1462199.9999999991</v>
      </c>
    </row>
    <row r="23" spans="1:144" s="6" customFormat="1" ht="13.7" customHeight="1" x14ac:dyDescent="0.2">
      <c r="A23" s="378" t="s">
        <v>316</v>
      </c>
      <c r="B23" s="379"/>
      <c r="C23" s="379"/>
      <c r="D23" s="379"/>
      <c r="E23" s="379"/>
      <c r="F23" s="380"/>
      <c r="G23" s="458" t="s">
        <v>310</v>
      </c>
      <c r="H23" s="458"/>
      <c r="I23" s="458"/>
      <c r="J23" s="458"/>
      <c r="K23" s="458"/>
      <c r="L23" s="458"/>
      <c r="M23" s="458"/>
      <c r="N23" s="458"/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9"/>
      <c r="Z23" s="266">
        <v>226</v>
      </c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8"/>
      <c r="AN23" s="266">
        <v>3</v>
      </c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  <c r="BA23" s="268"/>
      <c r="BB23" s="257">
        <v>25000</v>
      </c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7">
        <f>BB23*AN23</f>
        <v>75000</v>
      </c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9"/>
      <c r="CD23" s="257">
        <f>BP23</f>
        <v>75000</v>
      </c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58"/>
      <c r="CQ23" s="259"/>
      <c r="CR23" s="257"/>
      <c r="CS23" s="258"/>
      <c r="CT23" s="258"/>
      <c r="CU23" s="258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58"/>
      <c r="DH23" s="258"/>
      <c r="DI23" s="257"/>
      <c r="DJ23" s="258"/>
      <c r="DK23" s="258"/>
      <c r="DL23" s="258"/>
      <c r="DM23" s="258"/>
      <c r="DN23" s="258"/>
      <c r="DO23" s="258"/>
      <c r="DP23" s="258"/>
      <c r="DQ23" s="258"/>
      <c r="DR23" s="258"/>
      <c r="DS23" s="258"/>
      <c r="DT23" s="258"/>
      <c r="DU23" s="259"/>
      <c r="DV23" s="257"/>
      <c r="DW23" s="258"/>
      <c r="DX23" s="258"/>
      <c r="DY23" s="258"/>
      <c r="DZ23" s="258"/>
      <c r="EA23" s="258"/>
      <c r="EB23" s="258"/>
      <c r="EC23" s="258"/>
      <c r="ED23" s="258"/>
      <c r="EE23" s="258"/>
      <c r="EF23" s="258"/>
      <c r="EG23" s="258"/>
      <c r="EH23" s="259"/>
      <c r="EI23" s="35"/>
    </row>
    <row r="24" spans="1:144" s="6" customFormat="1" ht="13.7" customHeight="1" x14ac:dyDescent="0.2">
      <c r="A24" s="378" t="s">
        <v>380</v>
      </c>
      <c r="B24" s="379"/>
      <c r="C24" s="379"/>
      <c r="D24" s="379"/>
      <c r="E24" s="379"/>
      <c r="F24" s="380"/>
      <c r="G24" s="458" t="s">
        <v>381</v>
      </c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9"/>
      <c r="Z24" s="266">
        <v>227</v>
      </c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7"/>
      <c r="AL24" s="267"/>
      <c r="AM24" s="268"/>
      <c r="AN24" s="266">
        <v>1</v>
      </c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  <c r="BA24" s="268"/>
      <c r="BB24" s="257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7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9"/>
      <c r="CD24" s="257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9"/>
      <c r="CR24" s="257"/>
      <c r="CS24" s="258"/>
      <c r="CT24" s="258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58"/>
      <c r="DH24" s="258"/>
      <c r="DI24" s="257"/>
      <c r="DJ24" s="258"/>
      <c r="DK24" s="258"/>
      <c r="DL24" s="258"/>
      <c r="DM24" s="258"/>
      <c r="DN24" s="258"/>
      <c r="DO24" s="258"/>
      <c r="DP24" s="258"/>
      <c r="DQ24" s="258"/>
      <c r="DR24" s="258"/>
      <c r="DS24" s="258"/>
      <c r="DT24" s="258"/>
      <c r="DU24" s="259"/>
      <c r="DV24" s="257"/>
      <c r="DW24" s="258"/>
      <c r="DX24" s="258"/>
      <c r="DY24" s="258"/>
      <c r="DZ24" s="258"/>
      <c r="EA24" s="258"/>
      <c r="EB24" s="258"/>
      <c r="EC24" s="258"/>
      <c r="ED24" s="258"/>
      <c r="EE24" s="258"/>
      <c r="EF24" s="258"/>
      <c r="EG24" s="258"/>
      <c r="EH24" s="259"/>
      <c r="EI24" s="35"/>
    </row>
    <row r="25" spans="1:144" s="6" customFormat="1" ht="13.7" hidden="1" customHeight="1" x14ac:dyDescent="0.2">
      <c r="A25" s="378"/>
      <c r="B25" s="379"/>
      <c r="C25" s="379"/>
      <c r="D25" s="379"/>
      <c r="E25" s="379"/>
      <c r="F25" s="380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458"/>
      <c r="Y25" s="459"/>
      <c r="Z25" s="266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8"/>
      <c r="AN25" s="266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  <c r="BA25" s="268"/>
      <c r="BB25" s="257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7">
        <f t="shared" si="0"/>
        <v>0</v>
      </c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9"/>
      <c r="CD25" s="257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9"/>
      <c r="CR25" s="257"/>
      <c r="CS25" s="258"/>
      <c r="CT25" s="258"/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258"/>
      <c r="DH25" s="258"/>
      <c r="DI25" s="257"/>
      <c r="DJ25" s="258"/>
      <c r="DK25" s="258"/>
      <c r="DL25" s="258"/>
      <c r="DM25" s="258"/>
      <c r="DN25" s="258"/>
      <c r="DO25" s="258"/>
      <c r="DP25" s="258"/>
      <c r="DQ25" s="258"/>
      <c r="DR25" s="258"/>
      <c r="DS25" s="258"/>
      <c r="DT25" s="258"/>
      <c r="DU25" s="259"/>
      <c r="DV25" s="257"/>
      <c r="DW25" s="258"/>
      <c r="DX25" s="258"/>
      <c r="DY25" s="258"/>
      <c r="DZ25" s="258"/>
      <c r="EA25" s="258"/>
      <c r="EB25" s="258"/>
      <c r="EC25" s="258"/>
      <c r="ED25" s="258"/>
      <c r="EE25" s="258"/>
      <c r="EF25" s="258"/>
      <c r="EG25" s="258"/>
      <c r="EH25" s="259"/>
      <c r="EI25" s="35"/>
    </row>
    <row r="26" spans="1:144" s="6" customFormat="1" ht="13.7" hidden="1" customHeight="1" x14ac:dyDescent="0.2">
      <c r="A26" s="378"/>
      <c r="B26" s="379"/>
      <c r="C26" s="379"/>
      <c r="D26" s="379"/>
      <c r="E26" s="379"/>
      <c r="F26" s="380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9"/>
      <c r="Z26" s="266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8"/>
      <c r="AN26" s="266"/>
      <c r="AO26" s="267"/>
      <c r="AP26" s="267"/>
      <c r="AQ26" s="267"/>
      <c r="AR26" s="267"/>
      <c r="AS26" s="267"/>
      <c r="AT26" s="267"/>
      <c r="AU26" s="267"/>
      <c r="AV26" s="267"/>
      <c r="AW26" s="267"/>
      <c r="AX26" s="267"/>
      <c r="AY26" s="267"/>
      <c r="AZ26" s="267"/>
      <c r="BA26" s="268"/>
      <c r="BB26" s="257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7">
        <f t="shared" si="0"/>
        <v>0</v>
      </c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9"/>
      <c r="CD26" s="257"/>
      <c r="CE26" s="258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9"/>
      <c r="CR26" s="257"/>
      <c r="CS26" s="258"/>
      <c r="CT26" s="258"/>
      <c r="CU26" s="258"/>
      <c r="CV26" s="258"/>
      <c r="CW26" s="258"/>
      <c r="CX26" s="258"/>
      <c r="CY26" s="258"/>
      <c r="CZ26" s="258"/>
      <c r="DA26" s="258"/>
      <c r="DB26" s="258"/>
      <c r="DC26" s="258"/>
      <c r="DD26" s="258"/>
      <c r="DE26" s="258"/>
      <c r="DF26" s="258"/>
      <c r="DG26" s="258"/>
      <c r="DH26" s="258"/>
      <c r="DI26" s="257"/>
      <c r="DJ26" s="258"/>
      <c r="DK26" s="258"/>
      <c r="DL26" s="258"/>
      <c r="DM26" s="258"/>
      <c r="DN26" s="258"/>
      <c r="DO26" s="258"/>
      <c r="DP26" s="258"/>
      <c r="DQ26" s="258"/>
      <c r="DR26" s="258"/>
      <c r="DS26" s="258"/>
      <c r="DT26" s="258"/>
      <c r="DU26" s="259"/>
      <c r="DV26" s="257"/>
      <c r="DW26" s="258"/>
      <c r="DX26" s="258"/>
      <c r="DY26" s="258"/>
      <c r="DZ26" s="258"/>
      <c r="EA26" s="258"/>
      <c r="EB26" s="258"/>
      <c r="EC26" s="258"/>
      <c r="ED26" s="258"/>
      <c r="EE26" s="258"/>
      <c r="EF26" s="258"/>
      <c r="EG26" s="258"/>
      <c r="EH26" s="259"/>
      <c r="EI26" s="35"/>
    </row>
    <row r="27" spans="1:144" s="6" customFormat="1" ht="13.7" customHeight="1" x14ac:dyDescent="0.2">
      <c r="A27" s="374" t="s">
        <v>16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6"/>
      <c r="BP27" s="367">
        <f>BP7+BP14+BP16+BP24</f>
        <v>5428729.0600000005</v>
      </c>
      <c r="BQ27" s="439"/>
      <c r="BR27" s="439"/>
      <c r="BS27" s="439"/>
      <c r="BT27" s="439"/>
      <c r="BU27" s="439"/>
      <c r="BV27" s="439"/>
      <c r="BW27" s="439"/>
      <c r="BX27" s="439"/>
      <c r="BY27" s="439"/>
      <c r="BZ27" s="439"/>
      <c r="CA27" s="439"/>
      <c r="CB27" s="439"/>
      <c r="CC27" s="440"/>
      <c r="CD27" s="257">
        <f>CD7+CD14+CD16</f>
        <v>5128729.0600000005</v>
      </c>
      <c r="CE27" s="267"/>
      <c r="CF27" s="267"/>
      <c r="CG27" s="267"/>
      <c r="CH27" s="267"/>
      <c r="CI27" s="267"/>
      <c r="CJ27" s="267"/>
      <c r="CK27" s="267"/>
      <c r="CL27" s="267"/>
      <c r="CM27" s="267"/>
      <c r="CN27" s="267"/>
      <c r="CO27" s="267"/>
      <c r="CP27" s="267"/>
      <c r="CQ27" s="268"/>
      <c r="CR27" s="266"/>
      <c r="CS27" s="267"/>
      <c r="CT27" s="267"/>
      <c r="CU27" s="267"/>
      <c r="CV27" s="267"/>
      <c r="CW27" s="267"/>
      <c r="CX27" s="267"/>
      <c r="CY27" s="267"/>
      <c r="CZ27" s="267"/>
      <c r="DA27" s="267"/>
      <c r="DB27" s="267"/>
      <c r="DC27" s="267"/>
      <c r="DD27" s="267"/>
      <c r="DE27" s="267"/>
      <c r="DF27" s="267"/>
      <c r="DG27" s="267"/>
      <c r="DH27" s="267"/>
      <c r="DI27" s="257">
        <f>DI14+DI17+DI21+DI24</f>
        <v>300000</v>
      </c>
      <c r="DJ27" s="267"/>
      <c r="DK27" s="267"/>
      <c r="DL27" s="267"/>
      <c r="DM27" s="267"/>
      <c r="DN27" s="267"/>
      <c r="DO27" s="267"/>
      <c r="DP27" s="267"/>
      <c r="DQ27" s="267"/>
      <c r="DR27" s="267"/>
      <c r="DS27" s="267"/>
      <c r="DT27" s="267"/>
      <c r="DU27" s="268"/>
      <c r="DV27" s="266"/>
      <c r="DW27" s="267"/>
      <c r="DX27" s="267"/>
      <c r="DY27" s="267"/>
      <c r="DZ27" s="267"/>
      <c r="EA27" s="267"/>
      <c r="EB27" s="267"/>
      <c r="EC27" s="267"/>
      <c r="ED27" s="267"/>
      <c r="EE27" s="267"/>
      <c r="EF27" s="267"/>
      <c r="EG27" s="267"/>
      <c r="EH27" s="268"/>
      <c r="EI27" s="35">
        <v>1000000</v>
      </c>
      <c r="EN27" s="6" t="s">
        <v>400</v>
      </c>
    </row>
    <row r="28" spans="1:144" ht="19.5" customHeight="1" x14ac:dyDescent="0.25">
      <c r="EI28" s="41">
        <f>EI21+EI27</f>
        <v>7590929.0599999996</v>
      </c>
    </row>
    <row r="29" spans="1:144" x14ac:dyDescent="0.25">
      <c r="EI29" s="41">
        <f>EI28-BP27</f>
        <v>2162199.9999999991</v>
      </c>
    </row>
    <row r="31" spans="1:144" x14ac:dyDescent="0.25">
      <c r="EI31" s="41">
        <f>EI27-DI27</f>
        <v>700000</v>
      </c>
    </row>
  </sheetData>
  <mergeCells count="228"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BP13:CC13"/>
    <mergeCell ref="CD13:CQ13"/>
    <mergeCell ref="DV10:EH10"/>
    <mergeCell ref="DI8:DU8"/>
    <mergeCell ref="DI10:DU10"/>
    <mergeCell ref="DV8:EH8"/>
    <mergeCell ref="Z8:AM8"/>
    <mergeCell ref="Z10:AM10"/>
    <mergeCell ref="Z9:AM9"/>
    <mergeCell ref="CR8:DH8"/>
    <mergeCell ref="CR10:DH10"/>
    <mergeCell ref="CD7:CQ7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26:EH26"/>
    <mergeCell ref="DI15:DU15"/>
    <mergeCell ref="CR19:DH19"/>
    <mergeCell ref="CR13:DH13"/>
    <mergeCell ref="CR11:DH11"/>
    <mergeCell ref="BB8:BO8"/>
    <mergeCell ref="BB10:BO10"/>
    <mergeCell ref="BP10:CC10"/>
    <mergeCell ref="AN9:BA9"/>
    <mergeCell ref="BB9:BO9"/>
    <mergeCell ref="BP9:CC9"/>
    <mergeCell ref="CD8:CQ8"/>
    <mergeCell ref="Z4:AM5"/>
    <mergeCell ref="CD6:CQ6"/>
    <mergeCell ref="Z6:AM6"/>
    <mergeCell ref="DV7:EH7"/>
    <mergeCell ref="DI4:EH4"/>
    <mergeCell ref="DV5:EH5"/>
    <mergeCell ref="BP7:CC7"/>
    <mergeCell ref="DI6:DU6"/>
    <mergeCell ref="DV6:EH6"/>
    <mergeCell ref="Z7:AM7"/>
    <mergeCell ref="CR4:DH5"/>
    <mergeCell ref="CR6:DH6"/>
    <mergeCell ref="CR7:DH7"/>
    <mergeCell ref="BB6:BO6"/>
    <mergeCell ref="AN4:BA5"/>
    <mergeCell ref="AN6:BA6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CR24:DH24"/>
    <mergeCell ref="G21:Y21"/>
    <mergeCell ref="CD26:CQ26"/>
    <mergeCell ref="CR15:DH15"/>
    <mergeCell ref="CR14:DH14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BB21:BO21"/>
    <mergeCell ref="BP21:CC21"/>
    <mergeCell ref="CD20:CQ20"/>
    <mergeCell ref="CR20:DH20"/>
    <mergeCell ref="CD17:CQ17"/>
    <mergeCell ref="CR17:DH17"/>
    <mergeCell ref="A24:F24"/>
    <mergeCell ref="G24:Y24"/>
    <mergeCell ref="Z24:AM24"/>
    <mergeCell ref="AN24:BA24"/>
    <mergeCell ref="BB24:BO24"/>
    <mergeCell ref="BP24:CC24"/>
    <mergeCell ref="CD24:CQ24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topLeftCell="A4" zoomScaleNormal="100" zoomScaleSheetLayoutView="100" workbookViewId="0">
      <selection activeCell="CR27" sqref="CR27:DH27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464" t="s">
        <v>3</v>
      </c>
      <c r="B3" s="465"/>
      <c r="C3" s="465"/>
      <c r="D3" s="465"/>
      <c r="E3" s="465"/>
      <c r="F3" s="466"/>
      <c r="G3" s="465" t="s">
        <v>23</v>
      </c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6"/>
      <c r="Z3" s="464" t="s">
        <v>219</v>
      </c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6"/>
      <c r="AN3" s="464" t="s">
        <v>137</v>
      </c>
      <c r="AO3" s="465"/>
      <c r="AP3" s="465"/>
      <c r="AQ3" s="465"/>
      <c r="AR3" s="465"/>
      <c r="AS3" s="465"/>
      <c r="AT3" s="465"/>
      <c r="AU3" s="465"/>
      <c r="AV3" s="465"/>
      <c r="AW3" s="465"/>
      <c r="AX3" s="465"/>
      <c r="AY3" s="465"/>
      <c r="AZ3" s="465"/>
      <c r="BA3" s="466"/>
      <c r="BB3" s="464" t="s">
        <v>152</v>
      </c>
      <c r="BC3" s="465"/>
      <c r="BD3" s="465"/>
      <c r="BE3" s="465"/>
      <c r="BF3" s="465"/>
      <c r="BG3" s="465"/>
      <c r="BH3" s="465"/>
      <c r="BI3" s="465"/>
      <c r="BJ3" s="465"/>
      <c r="BK3" s="465"/>
      <c r="BL3" s="465"/>
      <c r="BM3" s="465"/>
      <c r="BN3" s="465"/>
      <c r="BO3" s="466"/>
      <c r="BP3" s="464" t="s">
        <v>250</v>
      </c>
      <c r="BQ3" s="465"/>
      <c r="BR3" s="465"/>
      <c r="BS3" s="465"/>
      <c r="BT3" s="465"/>
      <c r="BU3" s="465"/>
      <c r="BV3" s="465"/>
      <c r="BW3" s="465"/>
      <c r="BX3" s="465"/>
      <c r="BY3" s="465"/>
      <c r="BZ3" s="465"/>
      <c r="CA3" s="465"/>
      <c r="CB3" s="465"/>
      <c r="CC3" s="466"/>
      <c r="CD3" s="473" t="s">
        <v>166</v>
      </c>
      <c r="CE3" s="474"/>
      <c r="CF3" s="474"/>
      <c r="CG3" s="474"/>
      <c r="CH3" s="474"/>
      <c r="CI3" s="474"/>
      <c r="CJ3" s="474"/>
      <c r="CK3" s="474"/>
      <c r="CL3" s="474"/>
      <c r="CM3" s="474"/>
      <c r="CN3" s="474"/>
      <c r="CO3" s="474"/>
      <c r="CP3" s="474"/>
      <c r="CQ3" s="475"/>
      <c r="CR3" s="473" t="s">
        <v>176</v>
      </c>
      <c r="CS3" s="474"/>
      <c r="CT3" s="474"/>
      <c r="CU3" s="474"/>
      <c r="CV3" s="474"/>
      <c r="CW3" s="474"/>
      <c r="CX3" s="474"/>
      <c r="CY3" s="474"/>
      <c r="CZ3" s="474"/>
      <c r="DA3" s="474"/>
      <c r="DB3" s="474"/>
      <c r="DC3" s="474"/>
      <c r="DD3" s="474"/>
      <c r="DE3" s="474"/>
      <c r="DF3" s="474"/>
      <c r="DG3" s="474"/>
      <c r="DH3" s="474"/>
      <c r="DI3" s="470" t="s">
        <v>18</v>
      </c>
      <c r="DJ3" s="471"/>
      <c r="DK3" s="471"/>
      <c r="DL3" s="471"/>
      <c r="DM3" s="471"/>
      <c r="DN3" s="471"/>
      <c r="DO3" s="471"/>
      <c r="DP3" s="471"/>
      <c r="DQ3" s="471"/>
      <c r="DR3" s="471"/>
      <c r="DS3" s="471"/>
      <c r="DT3" s="471"/>
      <c r="DU3" s="471"/>
      <c r="DV3" s="471"/>
      <c r="DW3" s="471"/>
      <c r="DX3" s="471"/>
      <c r="DY3" s="471"/>
      <c r="DZ3" s="471"/>
      <c r="EA3" s="471"/>
      <c r="EB3" s="471"/>
      <c r="EC3" s="471"/>
      <c r="ED3" s="471"/>
      <c r="EE3" s="471"/>
      <c r="EF3" s="471"/>
      <c r="EG3" s="471"/>
      <c r="EH3" s="472"/>
      <c r="EI3" s="42"/>
    </row>
    <row r="4" spans="1:139" s="3" customFormat="1" ht="33" customHeight="1" x14ac:dyDescent="0.2">
      <c r="A4" s="467"/>
      <c r="B4" s="468"/>
      <c r="C4" s="468"/>
      <c r="D4" s="468"/>
      <c r="E4" s="468"/>
      <c r="F4" s="469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  <c r="X4" s="468"/>
      <c r="Y4" s="469"/>
      <c r="Z4" s="467"/>
      <c r="AA4" s="468"/>
      <c r="AB4" s="468"/>
      <c r="AC4" s="468"/>
      <c r="AD4" s="468"/>
      <c r="AE4" s="468"/>
      <c r="AF4" s="468"/>
      <c r="AG4" s="468"/>
      <c r="AH4" s="468"/>
      <c r="AI4" s="468"/>
      <c r="AJ4" s="468"/>
      <c r="AK4" s="468"/>
      <c r="AL4" s="468"/>
      <c r="AM4" s="469"/>
      <c r="AN4" s="467"/>
      <c r="AO4" s="468"/>
      <c r="AP4" s="468"/>
      <c r="AQ4" s="468"/>
      <c r="AR4" s="468"/>
      <c r="AS4" s="468"/>
      <c r="AT4" s="468"/>
      <c r="AU4" s="468"/>
      <c r="AV4" s="468"/>
      <c r="AW4" s="468"/>
      <c r="AX4" s="468"/>
      <c r="AY4" s="468"/>
      <c r="AZ4" s="468"/>
      <c r="BA4" s="469"/>
      <c r="BB4" s="467"/>
      <c r="BC4" s="468"/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9"/>
      <c r="BP4" s="467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9"/>
      <c r="CD4" s="476"/>
      <c r="CE4" s="477"/>
      <c r="CF4" s="477"/>
      <c r="CG4" s="477"/>
      <c r="CH4" s="477"/>
      <c r="CI4" s="477"/>
      <c r="CJ4" s="477"/>
      <c r="CK4" s="477"/>
      <c r="CL4" s="477"/>
      <c r="CM4" s="477"/>
      <c r="CN4" s="477"/>
      <c r="CO4" s="477"/>
      <c r="CP4" s="477"/>
      <c r="CQ4" s="478"/>
      <c r="CR4" s="476"/>
      <c r="CS4" s="477"/>
      <c r="CT4" s="477"/>
      <c r="CU4" s="477"/>
      <c r="CV4" s="477"/>
      <c r="CW4" s="477"/>
      <c r="CX4" s="477"/>
      <c r="CY4" s="477"/>
      <c r="CZ4" s="477"/>
      <c r="DA4" s="477"/>
      <c r="DB4" s="477"/>
      <c r="DC4" s="477"/>
      <c r="DD4" s="477"/>
      <c r="DE4" s="477"/>
      <c r="DF4" s="477"/>
      <c r="DG4" s="477"/>
      <c r="DH4" s="477"/>
      <c r="DI4" s="470" t="s">
        <v>2</v>
      </c>
      <c r="DJ4" s="470"/>
      <c r="DK4" s="470"/>
      <c r="DL4" s="470"/>
      <c r="DM4" s="470"/>
      <c r="DN4" s="470"/>
      <c r="DO4" s="470"/>
      <c r="DP4" s="470"/>
      <c r="DQ4" s="470"/>
      <c r="DR4" s="470"/>
      <c r="DS4" s="470"/>
      <c r="DT4" s="470"/>
      <c r="DU4" s="470"/>
      <c r="DV4" s="470" t="s">
        <v>43</v>
      </c>
      <c r="DW4" s="471"/>
      <c r="DX4" s="471"/>
      <c r="DY4" s="471"/>
      <c r="DZ4" s="471"/>
      <c r="EA4" s="471"/>
      <c r="EB4" s="471"/>
      <c r="EC4" s="471"/>
      <c r="ED4" s="471"/>
      <c r="EE4" s="471"/>
      <c r="EF4" s="471"/>
      <c r="EG4" s="471"/>
      <c r="EH4" s="472"/>
      <c r="EI4" s="42"/>
    </row>
    <row r="5" spans="1:139" s="7" customFormat="1" ht="12.75" x14ac:dyDescent="0.2">
      <c r="A5" s="335">
        <v>1</v>
      </c>
      <c r="B5" s="336"/>
      <c r="C5" s="336"/>
      <c r="D5" s="336"/>
      <c r="E5" s="336"/>
      <c r="F5" s="337"/>
      <c r="G5" s="487">
        <v>2</v>
      </c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7"/>
      <c r="X5" s="487"/>
      <c r="Y5" s="488"/>
      <c r="Z5" s="484">
        <v>3</v>
      </c>
      <c r="AA5" s="422"/>
      <c r="AB5" s="422"/>
      <c r="AC5" s="422"/>
      <c r="AD5" s="422"/>
      <c r="AE5" s="422"/>
      <c r="AF5" s="422"/>
      <c r="AG5" s="422"/>
      <c r="AH5" s="422"/>
      <c r="AI5" s="422"/>
      <c r="AJ5" s="422"/>
      <c r="AK5" s="422"/>
      <c r="AL5" s="422"/>
      <c r="AM5" s="423"/>
      <c r="AN5" s="486">
        <v>4</v>
      </c>
      <c r="AO5" s="487"/>
      <c r="AP5" s="487"/>
      <c r="AQ5" s="487"/>
      <c r="AR5" s="487"/>
      <c r="AS5" s="487"/>
      <c r="AT5" s="487"/>
      <c r="AU5" s="487"/>
      <c r="AV5" s="487"/>
      <c r="AW5" s="487"/>
      <c r="AX5" s="487"/>
      <c r="AY5" s="487"/>
      <c r="AZ5" s="487"/>
      <c r="BA5" s="488"/>
      <c r="BB5" s="486">
        <v>5</v>
      </c>
      <c r="BC5" s="487"/>
      <c r="BD5" s="487"/>
      <c r="BE5" s="487"/>
      <c r="BF5" s="487"/>
      <c r="BG5" s="487"/>
      <c r="BH5" s="487"/>
      <c r="BI5" s="487"/>
      <c r="BJ5" s="487"/>
      <c r="BK5" s="487"/>
      <c r="BL5" s="487"/>
      <c r="BM5" s="487"/>
      <c r="BN5" s="487"/>
      <c r="BO5" s="488"/>
      <c r="BP5" s="486">
        <v>6</v>
      </c>
      <c r="BQ5" s="487"/>
      <c r="BR5" s="487"/>
      <c r="BS5" s="487"/>
      <c r="BT5" s="487"/>
      <c r="BU5" s="487"/>
      <c r="BV5" s="487"/>
      <c r="BW5" s="487"/>
      <c r="BX5" s="487"/>
      <c r="BY5" s="487"/>
      <c r="BZ5" s="487"/>
      <c r="CA5" s="487"/>
      <c r="CB5" s="487"/>
      <c r="CC5" s="488"/>
      <c r="CD5" s="489">
        <v>7</v>
      </c>
      <c r="CE5" s="490"/>
      <c r="CF5" s="490"/>
      <c r="CG5" s="490"/>
      <c r="CH5" s="490"/>
      <c r="CI5" s="490"/>
      <c r="CJ5" s="490"/>
      <c r="CK5" s="490"/>
      <c r="CL5" s="490"/>
      <c r="CM5" s="490"/>
      <c r="CN5" s="490"/>
      <c r="CO5" s="490"/>
      <c r="CP5" s="490"/>
      <c r="CQ5" s="491"/>
      <c r="CR5" s="489">
        <v>8</v>
      </c>
      <c r="CS5" s="490"/>
      <c r="CT5" s="490"/>
      <c r="CU5" s="490"/>
      <c r="CV5" s="490"/>
      <c r="CW5" s="490"/>
      <c r="CX5" s="490"/>
      <c r="CY5" s="490"/>
      <c r="CZ5" s="490"/>
      <c r="DA5" s="490"/>
      <c r="DB5" s="490"/>
      <c r="DC5" s="490"/>
      <c r="DD5" s="490"/>
      <c r="DE5" s="490"/>
      <c r="DF5" s="490"/>
      <c r="DG5" s="490"/>
      <c r="DH5" s="491"/>
      <c r="DI5" s="489">
        <v>9</v>
      </c>
      <c r="DJ5" s="490"/>
      <c r="DK5" s="490"/>
      <c r="DL5" s="490"/>
      <c r="DM5" s="490"/>
      <c r="DN5" s="490"/>
      <c r="DO5" s="490"/>
      <c r="DP5" s="490"/>
      <c r="DQ5" s="490"/>
      <c r="DR5" s="490"/>
      <c r="DS5" s="490"/>
      <c r="DT5" s="490"/>
      <c r="DU5" s="491"/>
      <c r="DV5" s="489">
        <v>10</v>
      </c>
      <c r="DW5" s="490"/>
      <c r="DX5" s="490"/>
      <c r="DY5" s="490"/>
      <c r="DZ5" s="490"/>
      <c r="EA5" s="490"/>
      <c r="EB5" s="490"/>
      <c r="EC5" s="490"/>
      <c r="ED5" s="490"/>
      <c r="EE5" s="490"/>
      <c r="EF5" s="490"/>
      <c r="EG5" s="490"/>
      <c r="EH5" s="491"/>
      <c r="EI5" s="40"/>
    </row>
    <row r="6" spans="1:139" s="6" customFormat="1" ht="26.25" customHeight="1" x14ac:dyDescent="0.2">
      <c r="A6" s="269" t="s">
        <v>6</v>
      </c>
      <c r="B6" s="270"/>
      <c r="C6" s="270"/>
      <c r="D6" s="270"/>
      <c r="E6" s="270"/>
      <c r="F6" s="271"/>
      <c r="G6" s="356" t="s">
        <v>143</v>
      </c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6"/>
      <c r="X6" s="356"/>
      <c r="Y6" s="356"/>
      <c r="Z6" s="485"/>
      <c r="AA6" s="422"/>
      <c r="AB6" s="422"/>
      <c r="AC6" s="422"/>
      <c r="AD6" s="422"/>
      <c r="AE6" s="422"/>
      <c r="AF6" s="422"/>
      <c r="AG6" s="422"/>
      <c r="AH6" s="422"/>
      <c r="AI6" s="422"/>
      <c r="AJ6" s="422"/>
      <c r="AK6" s="422"/>
      <c r="AL6" s="422"/>
      <c r="AM6" s="423"/>
      <c r="AN6" s="486" t="s">
        <v>1</v>
      </c>
      <c r="AO6" s="487"/>
      <c r="AP6" s="487"/>
      <c r="AQ6" s="487"/>
      <c r="AR6" s="487"/>
      <c r="AS6" s="487"/>
      <c r="AT6" s="487"/>
      <c r="AU6" s="487"/>
      <c r="AV6" s="487"/>
      <c r="AW6" s="487"/>
      <c r="AX6" s="487"/>
      <c r="AY6" s="487"/>
      <c r="AZ6" s="487"/>
      <c r="BA6" s="488"/>
      <c r="BB6" s="486" t="s">
        <v>1</v>
      </c>
      <c r="BC6" s="487"/>
      <c r="BD6" s="487"/>
      <c r="BE6" s="487"/>
      <c r="BF6" s="487"/>
      <c r="BG6" s="487"/>
      <c r="BH6" s="487"/>
      <c r="BI6" s="487"/>
      <c r="BJ6" s="487"/>
      <c r="BK6" s="487"/>
      <c r="BL6" s="487"/>
      <c r="BM6" s="487"/>
      <c r="BN6" s="487"/>
      <c r="BO6" s="488"/>
      <c r="BP6" s="400">
        <f>SUM(BP8:CC27)</f>
        <v>3300000</v>
      </c>
      <c r="BQ6" s="436"/>
      <c r="BR6" s="436"/>
      <c r="BS6" s="436"/>
      <c r="BT6" s="436"/>
      <c r="BU6" s="436"/>
      <c r="BV6" s="436"/>
      <c r="BW6" s="436"/>
      <c r="BX6" s="436"/>
      <c r="BY6" s="436"/>
      <c r="BZ6" s="436"/>
      <c r="CA6" s="436"/>
      <c r="CB6" s="436"/>
      <c r="CC6" s="437"/>
      <c r="CD6" s="257">
        <f>SUM(CD8:CQ26)</f>
        <v>800000</v>
      </c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9"/>
      <c r="CR6" s="257">
        <f>CR27</f>
        <v>2500000</v>
      </c>
      <c r="CS6" s="258"/>
      <c r="CT6" s="258"/>
      <c r="CU6" s="258"/>
      <c r="CV6" s="258"/>
      <c r="CW6" s="258"/>
      <c r="CX6" s="258"/>
      <c r="CY6" s="258"/>
      <c r="CZ6" s="258"/>
      <c r="DA6" s="258"/>
      <c r="DB6" s="258"/>
      <c r="DC6" s="258"/>
      <c r="DD6" s="258"/>
      <c r="DE6" s="258"/>
      <c r="DF6" s="258"/>
      <c r="DG6" s="258"/>
      <c r="DH6" s="259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35"/>
    </row>
    <row r="7" spans="1:139" s="6" customFormat="1" ht="26.25" customHeight="1" x14ac:dyDescent="0.2">
      <c r="A7" s="481" t="s">
        <v>25</v>
      </c>
      <c r="B7" s="178"/>
      <c r="C7" s="178"/>
      <c r="D7" s="178"/>
      <c r="E7" s="178"/>
      <c r="F7" s="179"/>
      <c r="G7" s="356" t="s">
        <v>144</v>
      </c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85" t="s">
        <v>1</v>
      </c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9"/>
      <c r="AN7" s="273" t="s">
        <v>1</v>
      </c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 t="s">
        <v>1</v>
      </c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3"/>
      <c r="BP7" s="273" t="s">
        <v>1</v>
      </c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73"/>
      <c r="CD7" s="266" t="s">
        <v>1</v>
      </c>
      <c r="CE7" s="266"/>
      <c r="CF7" s="266"/>
      <c r="CG7" s="266"/>
      <c r="CH7" s="266"/>
      <c r="CI7" s="266"/>
      <c r="CJ7" s="266"/>
      <c r="CK7" s="266"/>
      <c r="CL7" s="266"/>
      <c r="CM7" s="266"/>
      <c r="CN7" s="266"/>
      <c r="CO7" s="266"/>
      <c r="CP7" s="266"/>
      <c r="CQ7" s="266"/>
      <c r="CR7" s="266" t="s">
        <v>1</v>
      </c>
      <c r="CS7" s="267"/>
      <c r="CT7" s="267"/>
      <c r="CU7" s="267"/>
      <c r="CV7" s="267"/>
      <c r="CW7" s="267"/>
      <c r="CX7" s="267"/>
      <c r="CY7" s="267"/>
      <c r="CZ7" s="267"/>
      <c r="DA7" s="267"/>
      <c r="DB7" s="267"/>
      <c r="DC7" s="267"/>
      <c r="DD7" s="267"/>
      <c r="DE7" s="267"/>
      <c r="DF7" s="267"/>
      <c r="DG7" s="267"/>
      <c r="DH7" s="268"/>
      <c r="DI7" s="266" t="s">
        <v>1</v>
      </c>
      <c r="DJ7" s="267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8"/>
      <c r="DV7" s="266" t="s">
        <v>1</v>
      </c>
      <c r="DW7" s="267"/>
      <c r="DX7" s="267"/>
      <c r="DY7" s="267"/>
      <c r="DZ7" s="267"/>
      <c r="EA7" s="267"/>
      <c r="EB7" s="267"/>
      <c r="EC7" s="267"/>
      <c r="ED7" s="267"/>
      <c r="EE7" s="267"/>
      <c r="EF7" s="267"/>
      <c r="EG7" s="267"/>
      <c r="EH7" s="268"/>
      <c r="EI7" s="35"/>
    </row>
    <row r="8" spans="1:139" s="6" customFormat="1" ht="26.25" hidden="1" customHeight="1" x14ac:dyDescent="0.2">
      <c r="A8" s="481" t="s">
        <v>26</v>
      </c>
      <c r="B8" s="178"/>
      <c r="C8" s="178"/>
      <c r="D8" s="178"/>
      <c r="E8" s="178"/>
      <c r="F8" s="179"/>
      <c r="G8" s="482" t="s">
        <v>326</v>
      </c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9"/>
      <c r="Z8" s="385">
        <v>310</v>
      </c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9"/>
      <c r="AN8" s="273"/>
      <c r="AO8" s="273"/>
      <c r="AP8" s="273"/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/>
      <c r="BB8" s="400"/>
      <c r="BC8" s="400"/>
      <c r="BD8" s="400"/>
      <c r="BE8" s="400"/>
      <c r="BF8" s="400"/>
      <c r="BG8" s="400"/>
      <c r="BH8" s="400"/>
      <c r="BI8" s="400"/>
      <c r="BJ8" s="400"/>
      <c r="BK8" s="400"/>
      <c r="BL8" s="400"/>
      <c r="BM8" s="400"/>
      <c r="BN8" s="400"/>
      <c r="BO8" s="400"/>
      <c r="BP8" s="400">
        <f>AN8*BB8</f>
        <v>0</v>
      </c>
      <c r="BQ8" s="400"/>
      <c r="BR8" s="400"/>
      <c r="BS8" s="400"/>
      <c r="BT8" s="400"/>
      <c r="BU8" s="400"/>
      <c r="BV8" s="400"/>
      <c r="BW8" s="400"/>
      <c r="BX8" s="400"/>
      <c r="BY8" s="400"/>
      <c r="BZ8" s="400"/>
      <c r="CA8" s="400"/>
      <c r="CB8" s="400"/>
      <c r="CC8" s="400"/>
      <c r="CD8" s="257">
        <f>BP8</f>
        <v>0</v>
      </c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8"/>
      <c r="CT8" s="258"/>
      <c r="CU8" s="258"/>
      <c r="CV8" s="258"/>
      <c r="CW8" s="258"/>
      <c r="CX8" s="258"/>
      <c r="CY8" s="258"/>
      <c r="CZ8" s="258"/>
      <c r="DA8" s="258"/>
      <c r="DB8" s="258"/>
      <c r="DC8" s="258"/>
      <c r="DD8" s="258"/>
      <c r="DE8" s="258"/>
      <c r="DF8" s="258"/>
      <c r="DG8" s="258"/>
      <c r="DH8" s="259"/>
      <c r="DI8" s="257"/>
      <c r="DJ8" s="258"/>
      <c r="DK8" s="258"/>
      <c r="DL8" s="258"/>
      <c r="DM8" s="258"/>
      <c r="DN8" s="258"/>
      <c r="DO8" s="258"/>
      <c r="DP8" s="258"/>
      <c r="DQ8" s="258"/>
      <c r="DR8" s="258"/>
      <c r="DS8" s="258"/>
      <c r="DT8" s="258"/>
      <c r="DU8" s="259"/>
      <c r="DV8" s="257"/>
      <c r="DW8" s="258"/>
      <c r="DX8" s="258"/>
      <c r="DY8" s="258"/>
      <c r="DZ8" s="258"/>
      <c r="EA8" s="258"/>
      <c r="EB8" s="258"/>
      <c r="EC8" s="258"/>
      <c r="ED8" s="258"/>
      <c r="EE8" s="258"/>
      <c r="EF8" s="258"/>
      <c r="EG8" s="258"/>
      <c r="EH8" s="259"/>
      <c r="EI8" s="35"/>
    </row>
    <row r="9" spans="1:139" s="6" customFormat="1" ht="26.25" hidden="1" customHeight="1" x14ac:dyDescent="0.2">
      <c r="A9" s="481" t="s">
        <v>28</v>
      </c>
      <c r="B9" s="178"/>
      <c r="C9" s="178"/>
      <c r="D9" s="178"/>
      <c r="E9" s="178"/>
      <c r="F9" s="179"/>
      <c r="G9" s="482" t="s">
        <v>327</v>
      </c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9"/>
      <c r="Z9" s="385">
        <v>310</v>
      </c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9"/>
      <c r="AN9" s="273"/>
      <c r="AO9" s="273"/>
      <c r="AP9" s="273"/>
      <c r="AQ9" s="273"/>
      <c r="AR9" s="273"/>
      <c r="AS9" s="273"/>
      <c r="AT9" s="273"/>
      <c r="AU9" s="273"/>
      <c r="AV9" s="273"/>
      <c r="AW9" s="273"/>
      <c r="AX9" s="273"/>
      <c r="AY9" s="273"/>
      <c r="AZ9" s="273"/>
      <c r="BA9" s="273"/>
      <c r="BB9" s="400"/>
      <c r="BC9" s="400"/>
      <c r="BD9" s="400"/>
      <c r="BE9" s="400"/>
      <c r="BF9" s="400"/>
      <c r="BG9" s="400"/>
      <c r="BH9" s="400"/>
      <c r="BI9" s="400"/>
      <c r="BJ9" s="400"/>
      <c r="BK9" s="400"/>
      <c r="BL9" s="400"/>
      <c r="BM9" s="400"/>
      <c r="BN9" s="400"/>
      <c r="BO9" s="400"/>
      <c r="BP9" s="400">
        <f t="shared" ref="BP9:BP26" si="0">AN9*BB9</f>
        <v>0</v>
      </c>
      <c r="BQ9" s="400"/>
      <c r="BR9" s="400"/>
      <c r="BS9" s="400"/>
      <c r="BT9" s="400"/>
      <c r="BU9" s="400"/>
      <c r="BV9" s="400"/>
      <c r="BW9" s="400"/>
      <c r="BX9" s="400"/>
      <c r="BY9" s="400"/>
      <c r="BZ9" s="400"/>
      <c r="CA9" s="400"/>
      <c r="CB9" s="400"/>
      <c r="CC9" s="400"/>
      <c r="CD9" s="257">
        <f t="shared" ref="CD9:CD26" si="1">BP9</f>
        <v>0</v>
      </c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  <c r="DG9" s="258"/>
      <c r="DH9" s="259"/>
      <c r="DI9" s="257"/>
      <c r="DJ9" s="258"/>
      <c r="DK9" s="258"/>
      <c r="DL9" s="258"/>
      <c r="DM9" s="258"/>
      <c r="DN9" s="258"/>
      <c r="DO9" s="258"/>
      <c r="DP9" s="258"/>
      <c r="DQ9" s="258"/>
      <c r="DR9" s="258"/>
      <c r="DS9" s="258"/>
      <c r="DT9" s="258"/>
      <c r="DU9" s="259"/>
      <c r="DV9" s="257"/>
      <c r="DW9" s="258"/>
      <c r="DX9" s="258"/>
      <c r="DY9" s="258"/>
      <c r="DZ9" s="258"/>
      <c r="EA9" s="258"/>
      <c r="EB9" s="258"/>
      <c r="EC9" s="258"/>
      <c r="ED9" s="258"/>
      <c r="EE9" s="258"/>
      <c r="EF9" s="258"/>
      <c r="EG9" s="258"/>
      <c r="EH9" s="259"/>
      <c r="EI9" s="35"/>
    </row>
    <row r="10" spans="1:139" s="6" customFormat="1" ht="26.25" hidden="1" customHeight="1" x14ac:dyDescent="0.2">
      <c r="A10" s="481" t="s">
        <v>122</v>
      </c>
      <c r="B10" s="178"/>
      <c r="C10" s="178"/>
      <c r="D10" s="178"/>
      <c r="E10" s="178"/>
      <c r="F10" s="179"/>
      <c r="G10" s="482" t="s">
        <v>328</v>
      </c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9"/>
      <c r="Z10" s="385">
        <v>310</v>
      </c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9"/>
      <c r="AN10" s="273"/>
      <c r="AO10" s="273"/>
      <c r="AP10" s="273"/>
      <c r="AQ10" s="273"/>
      <c r="AR10" s="273"/>
      <c r="AS10" s="273"/>
      <c r="AT10" s="273"/>
      <c r="AU10" s="273"/>
      <c r="AV10" s="273"/>
      <c r="AW10" s="273"/>
      <c r="AX10" s="273"/>
      <c r="AY10" s="273"/>
      <c r="AZ10" s="273"/>
      <c r="BA10" s="273"/>
      <c r="BB10" s="400"/>
      <c r="BC10" s="400"/>
      <c r="BD10" s="400"/>
      <c r="BE10" s="400"/>
      <c r="BF10" s="400"/>
      <c r="BG10" s="400"/>
      <c r="BH10" s="400"/>
      <c r="BI10" s="400"/>
      <c r="BJ10" s="400"/>
      <c r="BK10" s="400"/>
      <c r="BL10" s="400"/>
      <c r="BM10" s="400"/>
      <c r="BN10" s="400"/>
      <c r="BO10" s="400"/>
      <c r="BP10" s="400">
        <f t="shared" si="0"/>
        <v>0</v>
      </c>
      <c r="BQ10" s="400"/>
      <c r="BR10" s="400"/>
      <c r="BS10" s="400"/>
      <c r="BT10" s="400"/>
      <c r="BU10" s="400"/>
      <c r="BV10" s="400"/>
      <c r="BW10" s="400"/>
      <c r="BX10" s="400"/>
      <c r="BY10" s="400"/>
      <c r="BZ10" s="400"/>
      <c r="CA10" s="400"/>
      <c r="CB10" s="400"/>
      <c r="CC10" s="400"/>
      <c r="CD10" s="257">
        <f t="shared" si="1"/>
        <v>0</v>
      </c>
      <c r="CE10" s="257"/>
      <c r="CF10" s="257"/>
      <c r="CG10" s="257"/>
      <c r="CH10" s="257"/>
      <c r="CI10" s="257"/>
      <c r="CJ10" s="257"/>
      <c r="CK10" s="257"/>
      <c r="CL10" s="257"/>
      <c r="CM10" s="257"/>
      <c r="CN10" s="257"/>
      <c r="CO10" s="257"/>
      <c r="CP10" s="257"/>
      <c r="CQ10" s="257"/>
      <c r="CR10" s="257"/>
      <c r="CS10" s="258"/>
      <c r="CT10" s="258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258"/>
      <c r="DH10" s="259"/>
      <c r="DI10" s="257"/>
      <c r="DJ10" s="258"/>
      <c r="DK10" s="258"/>
      <c r="DL10" s="258"/>
      <c r="DM10" s="258"/>
      <c r="DN10" s="258"/>
      <c r="DO10" s="258"/>
      <c r="DP10" s="258"/>
      <c r="DQ10" s="258"/>
      <c r="DR10" s="258"/>
      <c r="DS10" s="258"/>
      <c r="DT10" s="258"/>
      <c r="DU10" s="259"/>
      <c r="DV10" s="257"/>
      <c r="DW10" s="258"/>
      <c r="DX10" s="258"/>
      <c r="DY10" s="258"/>
      <c r="DZ10" s="258"/>
      <c r="EA10" s="258"/>
      <c r="EB10" s="258"/>
      <c r="EC10" s="258"/>
      <c r="ED10" s="258"/>
      <c r="EE10" s="258"/>
      <c r="EF10" s="258"/>
      <c r="EG10" s="258"/>
      <c r="EH10" s="259"/>
      <c r="EI10" s="35"/>
    </row>
    <row r="11" spans="1:139" s="6" customFormat="1" ht="47.25" hidden="1" customHeight="1" x14ac:dyDescent="0.2">
      <c r="A11" s="481" t="s">
        <v>26</v>
      </c>
      <c r="B11" s="178"/>
      <c r="C11" s="178"/>
      <c r="D11" s="178"/>
      <c r="E11" s="178"/>
      <c r="F11" s="179"/>
      <c r="G11" s="482" t="s">
        <v>329</v>
      </c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9"/>
      <c r="Z11" s="385">
        <v>310</v>
      </c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9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400"/>
      <c r="BC11" s="400"/>
      <c r="BD11" s="400"/>
      <c r="BE11" s="400"/>
      <c r="BF11" s="400"/>
      <c r="BG11" s="400"/>
      <c r="BH11" s="400"/>
      <c r="BI11" s="400"/>
      <c r="BJ11" s="400"/>
      <c r="BK11" s="400"/>
      <c r="BL11" s="400"/>
      <c r="BM11" s="400"/>
      <c r="BN11" s="400"/>
      <c r="BO11" s="400"/>
      <c r="BP11" s="400">
        <f t="shared" si="0"/>
        <v>0</v>
      </c>
      <c r="BQ11" s="400"/>
      <c r="BR11" s="400"/>
      <c r="BS11" s="400"/>
      <c r="BT11" s="400"/>
      <c r="BU11" s="400"/>
      <c r="BV11" s="400"/>
      <c r="BW11" s="400"/>
      <c r="BX11" s="400"/>
      <c r="BY11" s="400"/>
      <c r="BZ11" s="400"/>
      <c r="CA11" s="400"/>
      <c r="CB11" s="400"/>
      <c r="CC11" s="400"/>
      <c r="CD11" s="257">
        <f t="shared" si="1"/>
        <v>0</v>
      </c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8"/>
      <c r="CT11" s="258"/>
      <c r="CU11" s="258"/>
      <c r="CV11" s="258"/>
      <c r="CW11" s="258"/>
      <c r="CX11" s="258"/>
      <c r="CY11" s="258"/>
      <c r="CZ11" s="258"/>
      <c r="DA11" s="258"/>
      <c r="DB11" s="258"/>
      <c r="DC11" s="258"/>
      <c r="DD11" s="258"/>
      <c r="DE11" s="258"/>
      <c r="DF11" s="258"/>
      <c r="DG11" s="258"/>
      <c r="DH11" s="259"/>
      <c r="DI11" s="257"/>
      <c r="DJ11" s="258"/>
      <c r="DK11" s="258"/>
      <c r="DL11" s="258"/>
      <c r="DM11" s="258"/>
      <c r="DN11" s="258"/>
      <c r="DO11" s="258"/>
      <c r="DP11" s="258"/>
      <c r="DQ11" s="258"/>
      <c r="DR11" s="258"/>
      <c r="DS11" s="258"/>
      <c r="DT11" s="258"/>
      <c r="DU11" s="259"/>
      <c r="DV11" s="257"/>
      <c r="DW11" s="258"/>
      <c r="DX11" s="258"/>
      <c r="DY11" s="258"/>
      <c r="DZ11" s="258"/>
      <c r="EA11" s="258"/>
      <c r="EB11" s="258"/>
      <c r="EC11" s="258"/>
      <c r="ED11" s="258"/>
      <c r="EE11" s="258"/>
      <c r="EF11" s="258"/>
      <c r="EG11" s="258"/>
      <c r="EH11" s="259"/>
      <c r="EI11" s="35"/>
    </row>
    <row r="12" spans="1:139" s="6" customFormat="1" ht="26.25" hidden="1" customHeight="1" x14ac:dyDescent="0.2">
      <c r="A12" s="481" t="s">
        <v>28</v>
      </c>
      <c r="B12" s="178"/>
      <c r="C12" s="178"/>
      <c r="D12" s="178"/>
      <c r="E12" s="178"/>
      <c r="F12" s="179"/>
      <c r="G12" s="482" t="s">
        <v>330</v>
      </c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9"/>
      <c r="Z12" s="385">
        <v>310</v>
      </c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9"/>
      <c r="AN12" s="273"/>
      <c r="AO12" s="273"/>
      <c r="AP12" s="273"/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3"/>
      <c r="BB12" s="400"/>
      <c r="BC12" s="400"/>
      <c r="BD12" s="400"/>
      <c r="BE12" s="400"/>
      <c r="BF12" s="400"/>
      <c r="BG12" s="400"/>
      <c r="BH12" s="400"/>
      <c r="BI12" s="400"/>
      <c r="BJ12" s="400"/>
      <c r="BK12" s="400"/>
      <c r="BL12" s="400"/>
      <c r="BM12" s="400"/>
      <c r="BN12" s="400"/>
      <c r="BO12" s="400"/>
      <c r="BP12" s="400">
        <f t="shared" si="0"/>
        <v>0</v>
      </c>
      <c r="BQ12" s="400"/>
      <c r="BR12" s="400"/>
      <c r="BS12" s="400"/>
      <c r="BT12" s="400"/>
      <c r="BU12" s="400"/>
      <c r="BV12" s="400"/>
      <c r="BW12" s="400"/>
      <c r="BX12" s="400"/>
      <c r="BY12" s="400"/>
      <c r="BZ12" s="400"/>
      <c r="CA12" s="400"/>
      <c r="CB12" s="400"/>
      <c r="CC12" s="400"/>
      <c r="CD12" s="257">
        <f t="shared" si="1"/>
        <v>0</v>
      </c>
      <c r="CE12" s="257"/>
      <c r="CF12" s="257"/>
      <c r="CG12" s="257"/>
      <c r="CH12" s="257"/>
      <c r="CI12" s="257"/>
      <c r="CJ12" s="257"/>
      <c r="CK12" s="257"/>
      <c r="CL12" s="257"/>
      <c r="CM12" s="257"/>
      <c r="CN12" s="257"/>
      <c r="CO12" s="257"/>
      <c r="CP12" s="257"/>
      <c r="CQ12" s="257"/>
      <c r="CR12" s="257"/>
      <c r="CS12" s="258"/>
      <c r="CT12" s="258"/>
      <c r="CU12" s="258"/>
      <c r="CV12" s="258"/>
      <c r="CW12" s="258"/>
      <c r="CX12" s="258"/>
      <c r="CY12" s="258"/>
      <c r="CZ12" s="258"/>
      <c r="DA12" s="258"/>
      <c r="DB12" s="258"/>
      <c r="DC12" s="258"/>
      <c r="DD12" s="258"/>
      <c r="DE12" s="258"/>
      <c r="DF12" s="258"/>
      <c r="DG12" s="258"/>
      <c r="DH12" s="259"/>
      <c r="DI12" s="257"/>
      <c r="DJ12" s="258"/>
      <c r="DK12" s="258"/>
      <c r="DL12" s="258"/>
      <c r="DM12" s="258"/>
      <c r="DN12" s="258"/>
      <c r="DO12" s="258"/>
      <c r="DP12" s="258"/>
      <c r="DQ12" s="258"/>
      <c r="DR12" s="258"/>
      <c r="DS12" s="258"/>
      <c r="DT12" s="258"/>
      <c r="DU12" s="259"/>
      <c r="DV12" s="257"/>
      <c r="DW12" s="258"/>
      <c r="DX12" s="258"/>
      <c r="DY12" s="258"/>
      <c r="DZ12" s="258"/>
      <c r="EA12" s="258"/>
      <c r="EB12" s="258"/>
      <c r="EC12" s="258"/>
      <c r="ED12" s="258"/>
      <c r="EE12" s="258"/>
      <c r="EF12" s="258"/>
      <c r="EG12" s="258"/>
      <c r="EH12" s="259"/>
      <c r="EI12" s="35"/>
    </row>
    <row r="13" spans="1:139" s="6" customFormat="1" ht="26.25" hidden="1" customHeight="1" x14ac:dyDescent="0.2">
      <c r="A13" s="481" t="s">
        <v>122</v>
      </c>
      <c r="B13" s="178"/>
      <c r="C13" s="178"/>
      <c r="D13" s="178"/>
      <c r="E13" s="178"/>
      <c r="F13" s="179"/>
      <c r="G13" s="482" t="s">
        <v>331</v>
      </c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9"/>
      <c r="Z13" s="385">
        <v>310</v>
      </c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9"/>
      <c r="AN13" s="273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400"/>
      <c r="BC13" s="400"/>
      <c r="BD13" s="400"/>
      <c r="BE13" s="400"/>
      <c r="BF13" s="400"/>
      <c r="BG13" s="400"/>
      <c r="BH13" s="400"/>
      <c r="BI13" s="400"/>
      <c r="BJ13" s="400"/>
      <c r="BK13" s="400"/>
      <c r="BL13" s="400"/>
      <c r="BM13" s="400"/>
      <c r="BN13" s="400"/>
      <c r="BO13" s="400"/>
      <c r="BP13" s="400">
        <f t="shared" si="0"/>
        <v>0</v>
      </c>
      <c r="BQ13" s="400"/>
      <c r="BR13" s="400"/>
      <c r="BS13" s="400"/>
      <c r="BT13" s="400"/>
      <c r="BU13" s="400"/>
      <c r="BV13" s="400"/>
      <c r="BW13" s="400"/>
      <c r="BX13" s="400"/>
      <c r="BY13" s="400"/>
      <c r="BZ13" s="400"/>
      <c r="CA13" s="400"/>
      <c r="CB13" s="400"/>
      <c r="CC13" s="400"/>
      <c r="CD13" s="257">
        <f t="shared" si="1"/>
        <v>0</v>
      </c>
      <c r="CE13" s="257"/>
      <c r="CF13" s="257"/>
      <c r="CG13" s="257"/>
      <c r="CH13" s="257"/>
      <c r="CI13" s="257"/>
      <c r="CJ13" s="257"/>
      <c r="CK13" s="257"/>
      <c r="CL13" s="257"/>
      <c r="CM13" s="257"/>
      <c r="CN13" s="257"/>
      <c r="CO13" s="257"/>
      <c r="CP13" s="257"/>
      <c r="CQ13" s="257"/>
      <c r="CR13" s="257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9"/>
      <c r="DI13" s="257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9"/>
      <c r="DV13" s="257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9"/>
      <c r="EI13" s="35"/>
    </row>
    <row r="14" spans="1:139" s="6" customFormat="1" ht="26.25" customHeight="1" x14ac:dyDescent="0.2">
      <c r="A14" s="481" t="s">
        <v>65</v>
      </c>
      <c r="B14" s="178"/>
      <c r="C14" s="178"/>
      <c r="D14" s="178"/>
      <c r="E14" s="178"/>
      <c r="F14" s="179"/>
      <c r="G14" s="482" t="s">
        <v>332</v>
      </c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9"/>
      <c r="Z14" s="385">
        <v>310</v>
      </c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9"/>
      <c r="AN14" s="273">
        <v>1</v>
      </c>
      <c r="AO14" s="273"/>
      <c r="AP14" s="273"/>
      <c r="AQ14" s="273"/>
      <c r="AR14" s="273"/>
      <c r="AS14" s="273"/>
      <c r="AT14" s="273"/>
      <c r="AU14" s="273"/>
      <c r="AV14" s="273"/>
      <c r="AW14" s="273"/>
      <c r="AX14" s="273"/>
      <c r="AY14" s="273"/>
      <c r="AZ14" s="273"/>
      <c r="BA14" s="273"/>
      <c r="BB14" s="400">
        <v>120000</v>
      </c>
      <c r="BC14" s="400"/>
      <c r="BD14" s="400"/>
      <c r="BE14" s="400"/>
      <c r="BF14" s="400"/>
      <c r="BG14" s="400"/>
      <c r="BH14" s="400"/>
      <c r="BI14" s="400"/>
      <c r="BJ14" s="400"/>
      <c r="BK14" s="400"/>
      <c r="BL14" s="400"/>
      <c r="BM14" s="400"/>
      <c r="BN14" s="400"/>
      <c r="BO14" s="400"/>
      <c r="BP14" s="400">
        <f t="shared" si="0"/>
        <v>120000</v>
      </c>
      <c r="BQ14" s="400"/>
      <c r="BR14" s="400"/>
      <c r="BS14" s="400"/>
      <c r="BT14" s="400"/>
      <c r="BU14" s="400"/>
      <c r="BV14" s="400"/>
      <c r="BW14" s="400"/>
      <c r="BX14" s="400"/>
      <c r="BY14" s="400"/>
      <c r="BZ14" s="400"/>
      <c r="CA14" s="400"/>
      <c r="CB14" s="400"/>
      <c r="CC14" s="400"/>
      <c r="CD14" s="257">
        <f t="shared" si="1"/>
        <v>120000</v>
      </c>
      <c r="CE14" s="257"/>
      <c r="CF14" s="257"/>
      <c r="CG14" s="257"/>
      <c r="CH14" s="257"/>
      <c r="CI14" s="257"/>
      <c r="CJ14" s="257"/>
      <c r="CK14" s="257"/>
      <c r="CL14" s="257"/>
      <c r="CM14" s="257"/>
      <c r="CN14" s="257"/>
      <c r="CO14" s="257"/>
      <c r="CP14" s="257"/>
      <c r="CQ14" s="257"/>
      <c r="CR14" s="257"/>
      <c r="CS14" s="258"/>
      <c r="CT14" s="258"/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258"/>
      <c r="DH14" s="259"/>
      <c r="DI14" s="257"/>
      <c r="DJ14" s="258"/>
      <c r="DK14" s="258"/>
      <c r="DL14" s="258"/>
      <c r="DM14" s="258"/>
      <c r="DN14" s="258"/>
      <c r="DO14" s="258"/>
      <c r="DP14" s="258"/>
      <c r="DQ14" s="258"/>
      <c r="DR14" s="258"/>
      <c r="DS14" s="258"/>
      <c r="DT14" s="258"/>
      <c r="DU14" s="259"/>
      <c r="DV14" s="257"/>
      <c r="DW14" s="258"/>
      <c r="DX14" s="258"/>
      <c r="DY14" s="258"/>
      <c r="DZ14" s="258"/>
      <c r="EA14" s="258"/>
      <c r="EB14" s="258"/>
      <c r="EC14" s="258"/>
      <c r="ED14" s="258"/>
      <c r="EE14" s="258"/>
      <c r="EF14" s="258"/>
      <c r="EG14" s="258"/>
      <c r="EH14" s="259"/>
      <c r="EI14" s="35"/>
    </row>
    <row r="15" spans="1:139" s="6" customFormat="1" ht="26.25" hidden="1" customHeight="1" x14ac:dyDescent="0.2">
      <c r="A15" s="481" t="s">
        <v>322</v>
      </c>
      <c r="B15" s="178"/>
      <c r="C15" s="178"/>
      <c r="D15" s="178"/>
      <c r="E15" s="178"/>
      <c r="F15" s="179"/>
      <c r="G15" s="482" t="s">
        <v>333</v>
      </c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9"/>
      <c r="Z15" s="385">
        <v>310</v>
      </c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9"/>
      <c r="AN15" s="273"/>
      <c r="AO15" s="273"/>
      <c r="AP15" s="273"/>
      <c r="AQ15" s="273"/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400"/>
      <c r="BC15" s="400"/>
      <c r="BD15" s="400"/>
      <c r="BE15" s="400"/>
      <c r="BF15" s="400"/>
      <c r="BG15" s="400"/>
      <c r="BH15" s="400"/>
      <c r="BI15" s="400"/>
      <c r="BJ15" s="400"/>
      <c r="BK15" s="400"/>
      <c r="BL15" s="400"/>
      <c r="BM15" s="400"/>
      <c r="BN15" s="400"/>
      <c r="BO15" s="400"/>
      <c r="BP15" s="400">
        <f t="shared" si="0"/>
        <v>0</v>
      </c>
      <c r="BQ15" s="400"/>
      <c r="BR15" s="400"/>
      <c r="BS15" s="400"/>
      <c r="BT15" s="400"/>
      <c r="BU15" s="400"/>
      <c r="BV15" s="400"/>
      <c r="BW15" s="400"/>
      <c r="BX15" s="400"/>
      <c r="BY15" s="400"/>
      <c r="BZ15" s="400"/>
      <c r="CA15" s="400"/>
      <c r="CB15" s="400"/>
      <c r="CC15" s="400"/>
      <c r="CD15" s="257">
        <f t="shared" si="1"/>
        <v>0</v>
      </c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8"/>
      <c r="CT15" s="258"/>
      <c r="CU15" s="258"/>
      <c r="CV15" s="258"/>
      <c r="CW15" s="258"/>
      <c r="CX15" s="258"/>
      <c r="CY15" s="258"/>
      <c r="CZ15" s="258"/>
      <c r="DA15" s="258"/>
      <c r="DB15" s="258"/>
      <c r="DC15" s="258"/>
      <c r="DD15" s="258"/>
      <c r="DE15" s="258"/>
      <c r="DF15" s="258"/>
      <c r="DG15" s="258"/>
      <c r="DH15" s="259"/>
      <c r="DI15" s="257"/>
      <c r="DJ15" s="258"/>
      <c r="DK15" s="258"/>
      <c r="DL15" s="258"/>
      <c r="DM15" s="258"/>
      <c r="DN15" s="258"/>
      <c r="DO15" s="258"/>
      <c r="DP15" s="258"/>
      <c r="DQ15" s="258"/>
      <c r="DR15" s="258"/>
      <c r="DS15" s="258"/>
      <c r="DT15" s="258"/>
      <c r="DU15" s="259"/>
      <c r="DV15" s="257"/>
      <c r="DW15" s="258"/>
      <c r="DX15" s="258"/>
      <c r="DY15" s="258"/>
      <c r="DZ15" s="258"/>
      <c r="EA15" s="258"/>
      <c r="EB15" s="258"/>
      <c r="EC15" s="258"/>
      <c r="ED15" s="258"/>
      <c r="EE15" s="258"/>
      <c r="EF15" s="258"/>
      <c r="EG15" s="258"/>
      <c r="EH15" s="259"/>
      <c r="EI15" s="35"/>
    </row>
    <row r="16" spans="1:139" s="6" customFormat="1" ht="26.25" hidden="1" customHeight="1" x14ac:dyDescent="0.2">
      <c r="A16" s="481" t="s">
        <v>323</v>
      </c>
      <c r="B16" s="178"/>
      <c r="C16" s="178"/>
      <c r="D16" s="178"/>
      <c r="E16" s="178"/>
      <c r="F16" s="179"/>
      <c r="G16" s="482" t="s">
        <v>334</v>
      </c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9"/>
      <c r="Z16" s="385">
        <v>310</v>
      </c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9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400"/>
      <c r="BC16" s="400"/>
      <c r="BD16" s="400"/>
      <c r="BE16" s="400"/>
      <c r="BF16" s="400"/>
      <c r="BG16" s="400"/>
      <c r="BH16" s="400"/>
      <c r="BI16" s="400"/>
      <c r="BJ16" s="400"/>
      <c r="BK16" s="400"/>
      <c r="BL16" s="400"/>
      <c r="BM16" s="400"/>
      <c r="BN16" s="400"/>
      <c r="BO16" s="400"/>
      <c r="BP16" s="400">
        <f t="shared" si="0"/>
        <v>0</v>
      </c>
      <c r="BQ16" s="400"/>
      <c r="BR16" s="400"/>
      <c r="BS16" s="400"/>
      <c r="BT16" s="400"/>
      <c r="BU16" s="400"/>
      <c r="BV16" s="400"/>
      <c r="BW16" s="400"/>
      <c r="BX16" s="400"/>
      <c r="BY16" s="400"/>
      <c r="BZ16" s="400"/>
      <c r="CA16" s="400"/>
      <c r="CB16" s="400"/>
      <c r="CC16" s="400"/>
      <c r="CD16" s="257">
        <f t="shared" si="1"/>
        <v>0</v>
      </c>
      <c r="CE16" s="257"/>
      <c r="CF16" s="257"/>
      <c r="CG16" s="257"/>
      <c r="CH16" s="257"/>
      <c r="CI16" s="257"/>
      <c r="CJ16" s="257"/>
      <c r="CK16" s="257"/>
      <c r="CL16" s="257"/>
      <c r="CM16" s="257"/>
      <c r="CN16" s="257"/>
      <c r="CO16" s="257"/>
      <c r="CP16" s="257"/>
      <c r="CQ16" s="257"/>
      <c r="CR16" s="257"/>
      <c r="CS16" s="258"/>
      <c r="CT16" s="258"/>
      <c r="CU16" s="258"/>
      <c r="CV16" s="258"/>
      <c r="CW16" s="258"/>
      <c r="CX16" s="258"/>
      <c r="CY16" s="258"/>
      <c r="CZ16" s="258"/>
      <c r="DA16" s="258"/>
      <c r="DB16" s="258"/>
      <c r="DC16" s="258"/>
      <c r="DD16" s="258"/>
      <c r="DE16" s="258"/>
      <c r="DF16" s="258"/>
      <c r="DG16" s="258"/>
      <c r="DH16" s="259"/>
      <c r="DI16" s="257"/>
      <c r="DJ16" s="258"/>
      <c r="DK16" s="258"/>
      <c r="DL16" s="258"/>
      <c r="DM16" s="258"/>
      <c r="DN16" s="258"/>
      <c r="DO16" s="258"/>
      <c r="DP16" s="258"/>
      <c r="DQ16" s="258"/>
      <c r="DR16" s="258"/>
      <c r="DS16" s="258"/>
      <c r="DT16" s="258"/>
      <c r="DU16" s="259"/>
      <c r="DV16" s="257"/>
      <c r="DW16" s="258"/>
      <c r="DX16" s="258"/>
      <c r="DY16" s="258"/>
      <c r="DZ16" s="258"/>
      <c r="EA16" s="258"/>
      <c r="EB16" s="258"/>
      <c r="EC16" s="258"/>
      <c r="ED16" s="258"/>
      <c r="EE16" s="258"/>
      <c r="EF16" s="258"/>
      <c r="EG16" s="258"/>
      <c r="EH16" s="259"/>
      <c r="EI16" s="35"/>
    </row>
    <row r="17" spans="1:139" s="6" customFormat="1" ht="26.25" hidden="1" customHeight="1" x14ac:dyDescent="0.2">
      <c r="A17" s="481" t="s">
        <v>324</v>
      </c>
      <c r="B17" s="178"/>
      <c r="C17" s="178"/>
      <c r="D17" s="178"/>
      <c r="E17" s="178"/>
      <c r="F17" s="179"/>
      <c r="G17" s="482" t="s">
        <v>335</v>
      </c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9"/>
      <c r="Z17" s="385">
        <v>310</v>
      </c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9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400"/>
      <c r="BC17" s="400"/>
      <c r="BD17" s="400"/>
      <c r="BE17" s="400"/>
      <c r="BF17" s="400"/>
      <c r="BG17" s="400"/>
      <c r="BH17" s="400"/>
      <c r="BI17" s="400"/>
      <c r="BJ17" s="400"/>
      <c r="BK17" s="400"/>
      <c r="BL17" s="400"/>
      <c r="BM17" s="400"/>
      <c r="BN17" s="400"/>
      <c r="BO17" s="400"/>
      <c r="BP17" s="400">
        <f t="shared" si="0"/>
        <v>0</v>
      </c>
      <c r="BQ17" s="400"/>
      <c r="BR17" s="400"/>
      <c r="BS17" s="400"/>
      <c r="BT17" s="400"/>
      <c r="BU17" s="400"/>
      <c r="BV17" s="400"/>
      <c r="BW17" s="400"/>
      <c r="BX17" s="400"/>
      <c r="BY17" s="400"/>
      <c r="BZ17" s="400"/>
      <c r="CA17" s="400"/>
      <c r="CB17" s="400"/>
      <c r="CC17" s="400"/>
      <c r="CD17" s="257">
        <f t="shared" si="1"/>
        <v>0</v>
      </c>
      <c r="CE17" s="257"/>
      <c r="CF17" s="257"/>
      <c r="CG17" s="257"/>
      <c r="CH17" s="257"/>
      <c r="CI17" s="257"/>
      <c r="CJ17" s="257"/>
      <c r="CK17" s="257"/>
      <c r="CL17" s="257"/>
      <c r="CM17" s="257"/>
      <c r="CN17" s="257"/>
      <c r="CO17" s="257"/>
      <c r="CP17" s="257"/>
      <c r="CQ17" s="257"/>
      <c r="CR17" s="257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258"/>
      <c r="DH17" s="259"/>
      <c r="DI17" s="257"/>
      <c r="DJ17" s="258"/>
      <c r="DK17" s="258"/>
      <c r="DL17" s="258"/>
      <c r="DM17" s="258"/>
      <c r="DN17" s="258"/>
      <c r="DO17" s="258"/>
      <c r="DP17" s="258"/>
      <c r="DQ17" s="258"/>
      <c r="DR17" s="258"/>
      <c r="DS17" s="258"/>
      <c r="DT17" s="258"/>
      <c r="DU17" s="259"/>
      <c r="DV17" s="257"/>
      <c r="DW17" s="258"/>
      <c r="DX17" s="258"/>
      <c r="DY17" s="258"/>
      <c r="DZ17" s="258"/>
      <c r="EA17" s="258"/>
      <c r="EB17" s="258"/>
      <c r="EC17" s="258"/>
      <c r="ED17" s="258"/>
      <c r="EE17" s="258"/>
      <c r="EF17" s="258"/>
      <c r="EG17" s="258"/>
      <c r="EH17" s="259"/>
      <c r="EI17" s="35"/>
    </row>
    <row r="18" spans="1:139" s="6" customFormat="1" ht="26.25" hidden="1" customHeight="1" x14ac:dyDescent="0.2">
      <c r="A18" s="481" t="s">
        <v>325</v>
      </c>
      <c r="B18" s="178"/>
      <c r="C18" s="178"/>
      <c r="D18" s="178"/>
      <c r="E18" s="178"/>
      <c r="F18" s="179"/>
      <c r="G18" s="482" t="s">
        <v>336</v>
      </c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9"/>
      <c r="Z18" s="385">
        <v>310</v>
      </c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9"/>
      <c r="AN18" s="273"/>
      <c r="AO18" s="273"/>
      <c r="AP18" s="273"/>
      <c r="AQ18" s="273"/>
      <c r="AR18" s="273"/>
      <c r="AS18" s="273"/>
      <c r="AT18" s="273"/>
      <c r="AU18" s="273"/>
      <c r="AV18" s="273"/>
      <c r="AW18" s="273"/>
      <c r="AX18" s="273"/>
      <c r="AY18" s="273"/>
      <c r="AZ18" s="273"/>
      <c r="BA18" s="273"/>
      <c r="BB18" s="400"/>
      <c r="BC18" s="400"/>
      <c r="BD18" s="400"/>
      <c r="BE18" s="400"/>
      <c r="BF18" s="400"/>
      <c r="BG18" s="400"/>
      <c r="BH18" s="400"/>
      <c r="BI18" s="400"/>
      <c r="BJ18" s="400"/>
      <c r="BK18" s="400"/>
      <c r="BL18" s="400"/>
      <c r="BM18" s="400"/>
      <c r="BN18" s="400"/>
      <c r="BO18" s="400"/>
      <c r="BP18" s="400">
        <f t="shared" si="0"/>
        <v>0</v>
      </c>
      <c r="BQ18" s="400"/>
      <c r="BR18" s="400"/>
      <c r="BS18" s="400"/>
      <c r="BT18" s="400"/>
      <c r="BU18" s="400"/>
      <c r="BV18" s="400"/>
      <c r="BW18" s="400"/>
      <c r="BX18" s="400"/>
      <c r="BY18" s="400"/>
      <c r="BZ18" s="400"/>
      <c r="CA18" s="400"/>
      <c r="CB18" s="400"/>
      <c r="CC18" s="400"/>
      <c r="CD18" s="257">
        <f t="shared" si="1"/>
        <v>0</v>
      </c>
      <c r="CE18" s="257"/>
      <c r="CF18" s="257"/>
      <c r="CG18" s="257"/>
      <c r="CH18" s="257"/>
      <c r="CI18" s="257"/>
      <c r="CJ18" s="257"/>
      <c r="CK18" s="257"/>
      <c r="CL18" s="257"/>
      <c r="CM18" s="257"/>
      <c r="CN18" s="257"/>
      <c r="CO18" s="257"/>
      <c r="CP18" s="257"/>
      <c r="CQ18" s="257"/>
      <c r="CR18" s="257"/>
      <c r="CS18" s="258"/>
      <c r="CT18" s="258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258"/>
      <c r="DH18" s="259"/>
      <c r="DI18" s="257"/>
      <c r="DJ18" s="258"/>
      <c r="DK18" s="258"/>
      <c r="DL18" s="258"/>
      <c r="DM18" s="258"/>
      <c r="DN18" s="258"/>
      <c r="DO18" s="258"/>
      <c r="DP18" s="258"/>
      <c r="DQ18" s="258"/>
      <c r="DR18" s="258"/>
      <c r="DS18" s="258"/>
      <c r="DT18" s="258"/>
      <c r="DU18" s="259"/>
      <c r="DV18" s="257"/>
      <c r="DW18" s="258"/>
      <c r="DX18" s="258"/>
      <c r="DY18" s="258"/>
      <c r="DZ18" s="258"/>
      <c r="EA18" s="258"/>
      <c r="EB18" s="258"/>
      <c r="EC18" s="258"/>
      <c r="ED18" s="258"/>
      <c r="EE18" s="258"/>
      <c r="EF18" s="258"/>
      <c r="EG18" s="258"/>
      <c r="EH18" s="259"/>
      <c r="EI18" s="35"/>
    </row>
    <row r="19" spans="1:139" s="6" customFormat="1" ht="26.25" hidden="1" customHeight="1" x14ac:dyDescent="0.2">
      <c r="A19" s="481" t="s">
        <v>26</v>
      </c>
      <c r="B19" s="178"/>
      <c r="C19" s="178"/>
      <c r="D19" s="178"/>
      <c r="E19" s="178"/>
      <c r="F19" s="179"/>
      <c r="G19" s="482" t="s">
        <v>337</v>
      </c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9"/>
      <c r="Z19" s="385">
        <v>310</v>
      </c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9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400"/>
      <c r="BC19" s="400"/>
      <c r="BD19" s="400"/>
      <c r="BE19" s="400"/>
      <c r="BF19" s="400"/>
      <c r="BG19" s="400"/>
      <c r="BH19" s="400"/>
      <c r="BI19" s="400"/>
      <c r="BJ19" s="400"/>
      <c r="BK19" s="400"/>
      <c r="BL19" s="400"/>
      <c r="BM19" s="400"/>
      <c r="BN19" s="400"/>
      <c r="BO19" s="400"/>
      <c r="BP19" s="400">
        <f t="shared" si="0"/>
        <v>0</v>
      </c>
      <c r="BQ19" s="400"/>
      <c r="BR19" s="400"/>
      <c r="BS19" s="400"/>
      <c r="BT19" s="400"/>
      <c r="BU19" s="400"/>
      <c r="BV19" s="400"/>
      <c r="BW19" s="400"/>
      <c r="BX19" s="400"/>
      <c r="BY19" s="400"/>
      <c r="BZ19" s="400"/>
      <c r="CA19" s="400"/>
      <c r="CB19" s="400"/>
      <c r="CC19" s="400"/>
      <c r="CD19" s="257">
        <f t="shared" si="1"/>
        <v>0</v>
      </c>
      <c r="CE19" s="257"/>
      <c r="CF19" s="257"/>
      <c r="CG19" s="257"/>
      <c r="CH19" s="257"/>
      <c r="CI19" s="257"/>
      <c r="CJ19" s="257"/>
      <c r="CK19" s="257"/>
      <c r="CL19" s="257"/>
      <c r="CM19" s="257"/>
      <c r="CN19" s="257"/>
      <c r="CO19" s="257"/>
      <c r="CP19" s="257"/>
      <c r="CQ19" s="257"/>
      <c r="CR19" s="257"/>
      <c r="CS19" s="258"/>
      <c r="CT19" s="258"/>
      <c r="CU19" s="258"/>
      <c r="CV19" s="258"/>
      <c r="CW19" s="258"/>
      <c r="CX19" s="258"/>
      <c r="CY19" s="258"/>
      <c r="CZ19" s="258"/>
      <c r="DA19" s="258"/>
      <c r="DB19" s="258"/>
      <c r="DC19" s="258"/>
      <c r="DD19" s="258"/>
      <c r="DE19" s="258"/>
      <c r="DF19" s="258"/>
      <c r="DG19" s="258"/>
      <c r="DH19" s="259"/>
      <c r="DI19" s="257"/>
      <c r="DJ19" s="258"/>
      <c r="DK19" s="258"/>
      <c r="DL19" s="258"/>
      <c r="DM19" s="258"/>
      <c r="DN19" s="258"/>
      <c r="DO19" s="258"/>
      <c r="DP19" s="258"/>
      <c r="DQ19" s="258"/>
      <c r="DR19" s="258"/>
      <c r="DS19" s="258"/>
      <c r="DT19" s="258"/>
      <c r="DU19" s="259"/>
      <c r="DV19" s="257"/>
      <c r="DW19" s="258"/>
      <c r="DX19" s="258"/>
      <c r="DY19" s="258"/>
      <c r="DZ19" s="258"/>
      <c r="EA19" s="258"/>
      <c r="EB19" s="258"/>
      <c r="EC19" s="258"/>
      <c r="ED19" s="258"/>
      <c r="EE19" s="258"/>
      <c r="EF19" s="258"/>
      <c r="EG19" s="258"/>
      <c r="EH19" s="259"/>
      <c r="EI19" s="35"/>
    </row>
    <row r="20" spans="1:139" s="6" customFormat="1" ht="26.25" hidden="1" customHeight="1" x14ac:dyDescent="0.2">
      <c r="A20" s="481" t="s">
        <v>28</v>
      </c>
      <c r="B20" s="178"/>
      <c r="C20" s="178"/>
      <c r="D20" s="178"/>
      <c r="E20" s="178"/>
      <c r="F20" s="179"/>
      <c r="G20" s="482" t="s">
        <v>338</v>
      </c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9"/>
      <c r="Z20" s="385">
        <v>310</v>
      </c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9"/>
      <c r="AN20" s="273"/>
      <c r="AO20" s="273"/>
      <c r="AP20" s="273"/>
      <c r="AQ20" s="273"/>
      <c r="AR20" s="273"/>
      <c r="AS20" s="273"/>
      <c r="AT20" s="273"/>
      <c r="AU20" s="273"/>
      <c r="AV20" s="273"/>
      <c r="AW20" s="273"/>
      <c r="AX20" s="273"/>
      <c r="AY20" s="273"/>
      <c r="AZ20" s="273"/>
      <c r="BA20" s="273"/>
      <c r="BB20" s="400"/>
      <c r="BC20" s="400"/>
      <c r="BD20" s="400"/>
      <c r="BE20" s="400"/>
      <c r="BF20" s="400"/>
      <c r="BG20" s="400"/>
      <c r="BH20" s="400"/>
      <c r="BI20" s="400"/>
      <c r="BJ20" s="400"/>
      <c r="BK20" s="400"/>
      <c r="BL20" s="400"/>
      <c r="BM20" s="400"/>
      <c r="BN20" s="400"/>
      <c r="BO20" s="400"/>
      <c r="BP20" s="400">
        <f t="shared" si="0"/>
        <v>0</v>
      </c>
      <c r="BQ20" s="400"/>
      <c r="BR20" s="400"/>
      <c r="BS20" s="400"/>
      <c r="BT20" s="400"/>
      <c r="BU20" s="400"/>
      <c r="BV20" s="400"/>
      <c r="BW20" s="400"/>
      <c r="BX20" s="400"/>
      <c r="BY20" s="400"/>
      <c r="BZ20" s="400"/>
      <c r="CA20" s="400"/>
      <c r="CB20" s="400"/>
      <c r="CC20" s="400"/>
      <c r="CD20" s="257">
        <f t="shared" si="1"/>
        <v>0</v>
      </c>
      <c r="CE20" s="257"/>
      <c r="CF20" s="257"/>
      <c r="CG20" s="257"/>
      <c r="CH20" s="257"/>
      <c r="CI20" s="257"/>
      <c r="CJ20" s="257"/>
      <c r="CK20" s="257"/>
      <c r="CL20" s="257"/>
      <c r="CM20" s="257"/>
      <c r="CN20" s="257"/>
      <c r="CO20" s="257"/>
      <c r="CP20" s="257"/>
      <c r="CQ20" s="257"/>
      <c r="CR20" s="257"/>
      <c r="CS20" s="258"/>
      <c r="CT20" s="258"/>
      <c r="CU20" s="258"/>
      <c r="CV20" s="258"/>
      <c r="CW20" s="258"/>
      <c r="CX20" s="258"/>
      <c r="CY20" s="258"/>
      <c r="CZ20" s="258"/>
      <c r="DA20" s="258"/>
      <c r="DB20" s="258"/>
      <c r="DC20" s="258"/>
      <c r="DD20" s="258"/>
      <c r="DE20" s="258"/>
      <c r="DF20" s="258"/>
      <c r="DG20" s="258"/>
      <c r="DH20" s="259"/>
      <c r="DI20" s="257"/>
      <c r="DJ20" s="258"/>
      <c r="DK20" s="258"/>
      <c r="DL20" s="258"/>
      <c r="DM20" s="258"/>
      <c r="DN20" s="258"/>
      <c r="DO20" s="258"/>
      <c r="DP20" s="258"/>
      <c r="DQ20" s="258"/>
      <c r="DR20" s="258"/>
      <c r="DS20" s="258"/>
      <c r="DT20" s="258"/>
      <c r="DU20" s="259"/>
      <c r="DV20" s="257"/>
      <c r="DW20" s="258"/>
      <c r="DX20" s="258"/>
      <c r="DY20" s="258"/>
      <c r="DZ20" s="258"/>
      <c r="EA20" s="258"/>
      <c r="EB20" s="258"/>
      <c r="EC20" s="258"/>
      <c r="ED20" s="258"/>
      <c r="EE20" s="258"/>
      <c r="EF20" s="258"/>
      <c r="EG20" s="258"/>
      <c r="EH20" s="259"/>
      <c r="EI20" s="35"/>
    </row>
    <row r="21" spans="1:139" s="6" customFormat="1" ht="26.25" hidden="1" customHeight="1" x14ac:dyDescent="0.2">
      <c r="A21" s="481" t="s">
        <v>122</v>
      </c>
      <c r="B21" s="178"/>
      <c r="C21" s="178"/>
      <c r="D21" s="178"/>
      <c r="E21" s="178"/>
      <c r="F21" s="179"/>
      <c r="G21" s="482" t="s">
        <v>339</v>
      </c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9"/>
      <c r="Z21" s="385">
        <v>310</v>
      </c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9"/>
      <c r="AN21" s="273"/>
      <c r="AO21" s="273"/>
      <c r="AP21" s="273"/>
      <c r="AQ21" s="273"/>
      <c r="AR21" s="273"/>
      <c r="AS21" s="273"/>
      <c r="AT21" s="273"/>
      <c r="AU21" s="273"/>
      <c r="AV21" s="273"/>
      <c r="AW21" s="273"/>
      <c r="AX21" s="273"/>
      <c r="AY21" s="273"/>
      <c r="AZ21" s="273"/>
      <c r="BA21" s="273"/>
      <c r="BB21" s="400"/>
      <c r="BC21" s="400"/>
      <c r="BD21" s="400"/>
      <c r="BE21" s="400"/>
      <c r="BF21" s="400"/>
      <c r="BG21" s="400"/>
      <c r="BH21" s="400"/>
      <c r="BI21" s="400"/>
      <c r="BJ21" s="400"/>
      <c r="BK21" s="400"/>
      <c r="BL21" s="400"/>
      <c r="BM21" s="400"/>
      <c r="BN21" s="400"/>
      <c r="BO21" s="400"/>
      <c r="BP21" s="400">
        <f t="shared" si="0"/>
        <v>0</v>
      </c>
      <c r="BQ21" s="400"/>
      <c r="BR21" s="400"/>
      <c r="BS21" s="400"/>
      <c r="BT21" s="400"/>
      <c r="BU21" s="400"/>
      <c r="BV21" s="400"/>
      <c r="BW21" s="400"/>
      <c r="BX21" s="400"/>
      <c r="BY21" s="400"/>
      <c r="BZ21" s="400"/>
      <c r="CA21" s="400"/>
      <c r="CB21" s="400"/>
      <c r="CC21" s="400"/>
      <c r="CD21" s="257">
        <f t="shared" si="1"/>
        <v>0</v>
      </c>
      <c r="CE21" s="257"/>
      <c r="CF21" s="257"/>
      <c r="CG21" s="257"/>
      <c r="CH21" s="257"/>
      <c r="CI21" s="257"/>
      <c r="CJ21" s="257"/>
      <c r="CK21" s="257"/>
      <c r="CL21" s="257"/>
      <c r="CM21" s="257"/>
      <c r="CN21" s="257"/>
      <c r="CO21" s="257"/>
      <c r="CP21" s="257"/>
      <c r="CQ21" s="257"/>
      <c r="CR21" s="257"/>
      <c r="CS21" s="258"/>
      <c r="CT21" s="258"/>
      <c r="CU21" s="258"/>
      <c r="CV21" s="258"/>
      <c r="CW21" s="258"/>
      <c r="CX21" s="258"/>
      <c r="CY21" s="258"/>
      <c r="CZ21" s="258"/>
      <c r="DA21" s="258"/>
      <c r="DB21" s="258"/>
      <c r="DC21" s="258"/>
      <c r="DD21" s="258"/>
      <c r="DE21" s="258"/>
      <c r="DF21" s="258"/>
      <c r="DG21" s="258"/>
      <c r="DH21" s="259"/>
      <c r="DI21" s="257"/>
      <c r="DJ21" s="258"/>
      <c r="DK21" s="258"/>
      <c r="DL21" s="258"/>
      <c r="DM21" s="258"/>
      <c r="DN21" s="258"/>
      <c r="DO21" s="258"/>
      <c r="DP21" s="258"/>
      <c r="DQ21" s="258"/>
      <c r="DR21" s="258"/>
      <c r="DS21" s="258"/>
      <c r="DT21" s="258"/>
      <c r="DU21" s="259"/>
      <c r="DV21" s="257"/>
      <c r="DW21" s="258"/>
      <c r="DX21" s="258"/>
      <c r="DY21" s="258"/>
      <c r="DZ21" s="258"/>
      <c r="EA21" s="258"/>
      <c r="EB21" s="258"/>
      <c r="EC21" s="258"/>
      <c r="ED21" s="258"/>
      <c r="EE21" s="258"/>
      <c r="EF21" s="258"/>
      <c r="EG21" s="258"/>
      <c r="EH21" s="259"/>
      <c r="EI21" s="35"/>
    </row>
    <row r="22" spans="1:139" s="6" customFormat="1" ht="26.25" customHeight="1" x14ac:dyDescent="0.2">
      <c r="A22" s="481" t="s">
        <v>345</v>
      </c>
      <c r="B22" s="178"/>
      <c r="C22" s="178"/>
      <c r="D22" s="178"/>
      <c r="E22" s="178"/>
      <c r="F22" s="179"/>
      <c r="G22" s="482" t="s">
        <v>340</v>
      </c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9"/>
      <c r="Z22" s="385">
        <v>310</v>
      </c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9"/>
      <c r="AN22" s="273">
        <v>1</v>
      </c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400">
        <v>150000</v>
      </c>
      <c r="BC22" s="400"/>
      <c r="BD22" s="400"/>
      <c r="BE22" s="400"/>
      <c r="BF22" s="400"/>
      <c r="BG22" s="400"/>
      <c r="BH22" s="400"/>
      <c r="BI22" s="400"/>
      <c r="BJ22" s="400"/>
      <c r="BK22" s="400"/>
      <c r="BL22" s="400"/>
      <c r="BM22" s="400"/>
      <c r="BN22" s="400"/>
      <c r="BO22" s="400"/>
      <c r="BP22" s="400">
        <f t="shared" si="0"/>
        <v>150000</v>
      </c>
      <c r="BQ22" s="400"/>
      <c r="BR22" s="400"/>
      <c r="BS22" s="400"/>
      <c r="BT22" s="400"/>
      <c r="BU22" s="400"/>
      <c r="BV22" s="400"/>
      <c r="BW22" s="400"/>
      <c r="BX22" s="400"/>
      <c r="BY22" s="400"/>
      <c r="BZ22" s="400"/>
      <c r="CA22" s="400"/>
      <c r="CB22" s="400"/>
      <c r="CC22" s="400"/>
      <c r="CD22" s="257">
        <f t="shared" si="1"/>
        <v>150000</v>
      </c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8"/>
      <c r="CT22" s="258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258"/>
      <c r="DH22" s="259"/>
      <c r="DI22" s="257"/>
      <c r="DJ22" s="258"/>
      <c r="DK22" s="258"/>
      <c r="DL22" s="258"/>
      <c r="DM22" s="258"/>
      <c r="DN22" s="258"/>
      <c r="DO22" s="258"/>
      <c r="DP22" s="258"/>
      <c r="DQ22" s="258"/>
      <c r="DR22" s="258"/>
      <c r="DS22" s="258"/>
      <c r="DT22" s="258"/>
      <c r="DU22" s="259"/>
      <c r="DV22" s="257"/>
      <c r="DW22" s="258"/>
      <c r="DX22" s="258"/>
      <c r="DY22" s="258"/>
      <c r="DZ22" s="258"/>
      <c r="EA22" s="258"/>
      <c r="EB22" s="258"/>
      <c r="EC22" s="258"/>
      <c r="ED22" s="258"/>
      <c r="EE22" s="258"/>
      <c r="EF22" s="258"/>
      <c r="EG22" s="258"/>
      <c r="EH22" s="259"/>
      <c r="EI22" s="35"/>
    </row>
    <row r="23" spans="1:139" s="6" customFormat="1" ht="26.25" hidden="1" customHeight="1" x14ac:dyDescent="0.2">
      <c r="A23" s="481" t="s">
        <v>322</v>
      </c>
      <c r="B23" s="178"/>
      <c r="C23" s="178"/>
      <c r="D23" s="178"/>
      <c r="E23" s="178"/>
      <c r="F23" s="179"/>
      <c r="G23" s="482" t="s">
        <v>341</v>
      </c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9"/>
      <c r="Z23" s="385">
        <v>310</v>
      </c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9"/>
      <c r="AN23" s="273"/>
      <c r="AO23" s="273"/>
      <c r="AP23" s="273"/>
      <c r="AQ23" s="273"/>
      <c r="AR23" s="273"/>
      <c r="AS23" s="273"/>
      <c r="AT23" s="273"/>
      <c r="AU23" s="273"/>
      <c r="AV23" s="273"/>
      <c r="AW23" s="273"/>
      <c r="AX23" s="273"/>
      <c r="AY23" s="273"/>
      <c r="AZ23" s="273"/>
      <c r="BA23" s="273"/>
      <c r="BB23" s="400"/>
      <c r="BC23" s="400"/>
      <c r="BD23" s="400"/>
      <c r="BE23" s="400"/>
      <c r="BF23" s="400"/>
      <c r="BG23" s="400"/>
      <c r="BH23" s="400"/>
      <c r="BI23" s="400"/>
      <c r="BJ23" s="400"/>
      <c r="BK23" s="400"/>
      <c r="BL23" s="400"/>
      <c r="BM23" s="400"/>
      <c r="BN23" s="400"/>
      <c r="BO23" s="400"/>
      <c r="BP23" s="400">
        <f t="shared" si="0"/>
        <v>0</v>
      </c>
      <c r="BQ23" s="400"/>
      <c r="BR23" s="400"/>
      <c r="BS23" s="400"/>
      <c r="BT23" s="400"/>
      <c r="BU23" s="400"/>
      <c r="BV23" s="400"/>
      <c r="BW23" s="400"/>
      <c r="BX23" s="400"/>
      <c r="BY23" s="400"/>
      <c r="BZ23" s="400"/>
      <c r="CA23" s="400"/>
      <c r="CB23" s="400"/>
      <c r="CC23" s="400"/>
      <c r="CD23" s="257">
        <f t="shared" si="1"/>
        <v>0</v>
      </c>
      <c r="CE23" s="257"/>
      <c r="CF23" s="257"/>
      <c r="CG23" s="257"/>
      <c r="CH23" s="257"/>
      <c r="CI23" s="257"/>
      <c r="CJ23" s="257"/>
      <c r="CK23" s="257"/>
      <c r="CL23" s="257"/>
      <c r="CM23" s="257"/>
      <c r="CN23" s="257"/>
      <c r="CO23" s="257"/>
      <c r="CP23" s="257"/>
      <c r="CQ23" s="257"/>
      <c r="CR23" s="257"/>
      <c r="CS23" s="258"/>
      <c r="CT23" s="258"/>
      <c r="CU23" s="258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58"/>
      <c r="DH23" s="259"/>
      <c r="DI23" s="257"/>
      <c r="DJ23" s="258"/>
      <c r="DK23" s="258"/>
      <c r="DL23" s="258"/>
      <c r="DM23" s="258"/>
      <c r="DN23" s="258"/>
      <c r="DO23" s="258"/>
      <c r="DP23" s="258"/>
      <c r="DQ23" s="258"/>
      <c r="DR23" s="258"/>
      <c r="DS23" s="258"/>
      <c r="DT23" s="258"/>
      <c r="DU23" s="259"/>
      <c r="DV23" s="257"/>
      <c r="DW23" s="258"/>
      <c r="DX23" s="258"/>
      <c r="DY23" s="258"/>
      <c r="DZ23" s="258"/>
      <c r="EA23" s="258"/>
      <c r="EB23" s="258"/>
      <c r="EC23" s="258"/>
      <c r="ED23" s="258"/>
      <c r="EE23" s="258"/>
      <c r="EF23" s="258"/>
      <c r="EG23" s="258"/>
      <c r="EH23" s="259"/>
      <c r="EI23" s="35"/>
    </row>
    <row r="24" spans="1:139" s="6" customFormat="1" ht="26.25" customHeight="1" x14ac:dyDescent="0.2">
      <c r="A24" s="481" t="s">
        <v>346</v>
      </c>
      <c r="B24" s="178"/>
      <c r="C24" s="178"/>
      <c r="D24" s="178"/>
      <c r="E24" s="178"/>
      <c r="F24" s="179"/>
      <c r="G24" s="482" t="s">
        <v>342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9"/>
      <c r="Z24" s="385">
        <v>310</v>
      </c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9"/>
      <c r="AN24" s="273">
        <v>1</v>
      </c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400">
        <v>180000</v>
      </c>
      <c r="BC24" s="400"/>
      <c r="BD24" s="400"/>
      <c r="BE24" s="400"/>
      <c r="BF24" s="400"/>
      <c r="BG24" s="400"/>
      <c r="BH24" s="400"/>
      <c r="BI24" s="400"/>
      <c r="BJ24" s="400"/>
      <c r="BK24" s="400"/>
      <c r="BL24" s="400"/>
      <c r="BM24" s="400"/>
      <c r="BN24" s="400"/>
      <c r="BO24" s="400"/>
      <c r="BP24" s="400">
        <f t="shared" si="0"/>
        <v>180000</v>
      </c>
      <c r="BQ24" s="400"/>
      <c r="BR24" s="400"/>
      <c r="BS24" s="400"/>
      <c r="BT24" s="400"/>
      <c r="BU24" s="400"/>
      <c r="BV24" s="400"/>
      <c r="BW24" s="400"/>
      <c r="BX24" s="400"/>
      <c r="BY24" s="400"/>
      <c r="BZ24" s="400"/>
      <c r="CA24" s="400"/>
      <c r="CB24" s="400"/>
      <c r="CC24" s="400"/>
      <c r="CD24" s="257">
        <f t="shared" si="1"/>
        <v>180000</v>
      </c>
      <c r="CE24" s="257"/>
      <c r="CF24" s="257"/>
      <c r="CG24" s="257"/>
      <c r="CH24" s="257"/>
      <c r="CI24" s="257"/>
      <c r="CJ24" s="257"/>
      <c r="CK24" s="257"/>
      <c r="CL24" s="257"/>
      <c r="CM24" s="257"/>
      <c r="CN24" s="257"/>
      <c r="CO24" s="257"/>
      <c r="CP24" s="257"/>
      <c r="CQ24" s="257"/>
      <c r="CR24" s="257"/>
      <c r="CS24" s="258"/>
      <c r="CT24" s="258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58"/>
      <c r="DH24" s="259"/>
      <c r="DI24" s="257"/>
      <c r="DJ24" s="258"/>
      <c r="DK24" s="258"/>
      <c r="DL24" s="258"/>
      <c r="DM24" s="258"/>
      <c r="DN24" s="258"/>
      <c r="DO24" s="258"/>
      <c r="DP24" s="258"/>
      <c r="DQ24" s="258"/>
      <c r="DR24" s="258"/>
      <c r="DS24" s="258"/>
      <c r="DT24" s="258"/>
      <c r="DU24" s="259"/>
      <c r="DV24" s="257"/>
      <c r="DW24" s="258"/>
      <c r="DX24" s="258"/>
      <c r="DY24" s="258"/>
      <c r="DZ24" s="258"/>
      <c r="EA24" s="258"/>
      <c r="EB24" s="258"/>
      <c r="EC24" s="258"/>
      <c r="ED24" s="258"/>
      <c r="EE24" s="258"/>
      <c r="EF24" s="258"/>
      <c r="EG24" s="258"/>
      <c r="EH24" s="259"/>
      <c r="EI24" s="35"/>
    </row>
    <row r="25" spans="1:139" s="6" customFormat="1" ht="26.25" customHeight="1" x14ac:dyDescent="0.2">
      <c r="A25" s="481" t="s">
        <v>347</v>
      </c>
      <c r="B25" s="178"/>
      <c r="C25" s="178"/>
      <c r="D25" s="178"/>
      <c r="E25" s="178"/>
      <c r="F25" s="179"/>
      <c r="G25" s="482" t="s">
        <v>343</v>
      </c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9"/>
      <c r="Z25" s="385">
        <v>310</v>
      </c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9"/>
      <c r="AN25" s="273">
        <v>1</v>
      </c>
      <c r="AO25" s="273"/>
      <c r="AP25" s="273"/>
      <c r="AQ25" s="273"/>
      <c r="AR25" s="273"/>
      <c r="AS25" s="273"/>
      <c r="AT25" s="273"/>
      <c r="AU25" s="273"/>
      <c r="AV25" s="273"/>
      <c r="AW25" s="273"/>
      <c r="AX25" s="273"/>
      <c r="AY25" s="273"/>
      <c r="AZ25" s="273"/>
      <c r="BA25" s="273"/>
      <c r="BB25" s="400">
        <v>150000</v>
      </c>
      <c r="BC25" s="400"/>
      <c r="BD25" s="400"/>
      <c r="BE25" s="400"/>
      <c r="BF25" s="400"/>
      <c r="BG25" s="400"/>
      <c r="BH25" s="400"/>
      <c r="BI25" s="400"/>
      <c r="BJ25" s="400"/>
      <c r="BK25" s="400"/>
      <c r="BL25" s="400"/>
      <c r="BM25" s="400"/>
      <c r="BN25" s="400"/>
      <c r="BO25" s="400"/>
      <c r="BP25" s="400">
        <f t="shared" si="0"/>
        <v>150000</v>
      </c>
      <c r="BQ25" s="400"/>
      <c r="BR25" s="400"/>
      <c r="BS25" s="400"/>
      <c r="BT25" s="400"/>
      <c r="BU25" s="400"/>
      <c r="BV25" s="400"/>
      <c r="BW25" s="400"/>
      <c r="BX25" s="400"/>
      <c r="BY25" s="400"/>
      <c r="BZ25" s="400"/>
      <c r="CA25" s="400"/>
      <c r="CB25" s="400"/>
      <c r="CC25" s="400"/>
      <c r="CD25" s="257">
        <f t="shared" si="1"/>
        <v>150000</v>
      </c>
      <c r="CE25" s="257"/>
      <c r="CF25" s="257"/>
      <c r="CG25" s="257"/>
      <c r="CH25" s="257"/>
      <c r="CI25" s="257"/>
      <c r="CJ25" s="257"/>
      <c r="CK25" s="257"/>
      <c r="CL25" s="257"/>
      <c r="CM25" s="257"/>
      <c r="CN25" s="257"/>
      <c r="CO25" s="257"/>
      <c r="CP25" s="257"/>
      <c r="CQ25" s="257"/>
      <c r="CR25" s="257"/>
      <c r="CS25" s="258"/>
      <c r="CT25" s="258"/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258"/>
      <c r="DH25" s="259"/>
      <c r="DI25" s="257"/>
      <c r="DJ25" s="258"/>
      <c r="DK25" s="258"/>
      <c r="DL25" s="258"/>
      <c r="DM25" s="258"/>
      <c r="DN25" s="258"/>
      <c r="DO25" s="258"/>
      <c r="DP25" s="258"/>
      <c r="DQ25" s="258"/>
      <c r="DR25" s="258"/>
      <c r="DS25" s="258"/>
      <c r="DT25" s="258"/>
      <c r="DU25" s="259"/>
      <c r="DV25" s="257"/>
      <c r="DW25" s="258"/>
      <c r="DX25" s="258"/>
      <c r="DY25" s="258"/>
      <c r="DZ25" s="258"/>
      <c r="EA25" s="258"/>
      <c r="EB25" s="258"/>
      <c r="EC25" s="258"/>
      <c r="ED25" s="258"/>
      <c r="EE25" s="258"/>
      <c r="EF25" s="258"/>
      <c r="EG25" s="258"/>
      <c r="EH25" s="259"/>
      <c r="EI25" s="35"/>
    </row>
    <row r="26" spans="1:139" s="6" customFormat="1" ht="26.25" customHeight="1" x14ac:dyDescent="0.2">
      <c r="A26" s="481" t="s">
        <v>348</v>
      </c>
      <c r="B26" s="178"/>
      <c r="C26" s="178"/>
      <c r="D26" s="178"/>
      <c r="E26" s="178"/>
      <c r="F26" s="179"/>
      <c r="G26" s="482" t="s">
        <v>344</v>
      </c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9"/>
      <c r="Z26" s="385">
        <v>310</v>
      </c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9"/>
      <c r="AN26" s="273">
        <v>1</v>
      </c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400">
        <v>200000</v>
      </c>
      <c r="BC26" s="400"/>
      <c r="BD26" s="400"/>
      <c r="BE26" s="400"/>
      <c r="BF26" s="400"/>
      <c r="BG26" s="400"/>
      <c r="BH26" s="400"/>
      <c r="BI26" s="400"/>
      <c r="BJ26" s="400"/>
      <c r="BK26" s="400"/>
      <c r="BL26" s="400"/>
      <c r="BM26" s="400"/>
      <c r="BN26" s="400"/>
      <c r="BO26" s="400"/>
      <c r="BP26" s="400">
        <f t="shared" si="0"/>
        <v>200000</v>
      </c>
      <c r="BQ26" s="400"/>
      <c r="BR26" s="400"/>
      <c r="BS26" s="400"/>
      <c r="BT26" s="400"/>
      <c r="BU26" s="400"/>
      <c r="BV26" s="400"/>
      <c r="BW26" s="400"/>
      <c r="BX26" s="400"/>
      <c r="BY26" s="400"/>
      <c r="BZ26" s="400"/>
      <c r="CA26" s="400"/>
      <c r="CB26" s="400"/>
      <c r="CC26" s="400"/>
      <c r="CD26" s="257">
        <f t="shared" si="1"/>
        <v>200000</v>
      </c>
      <c r="CE26" s="257"/>
      <c r="CF26" s="257"/>
      <c r="CG26" s="257"/>
      <c r="CH26" s="257"/>
      <c r="CI26" s="257"/>
      <c r="CJ26" s="257"/>
      <c r="CK26" s="257"/>
      <c r="CL26" s="257"/>
      <c r="CM26" s="257"/>
      <c r="CN26" s="257"/>
      <c r="CO26" s="257"/>
      <c r="CP26" s="257"/>
      <c r="CQ26" s="257"/>
      <c r="CR26" s="257"/>
      <c r="CS26" s="258"/>
      <c r="CT26" s="258"/>
      <c r="CU26" s="258"/>
      <c r="CV26" s="258"/>
      <c r="CW26" s="258"/>
      <c r="CX26" s="258"/>
      <c r="CY26" s="258"/>
      <c r="CZ26" s="258"/>
      <c r="DA26" s="258"/>
      <c r="DB26" s="258"/>
      <c r="DC26" s="258"/>
      <c r="DD26" s="258"/>
      <c r="DE26" s="258"/>
      <c r="DF26" s="258"/>
      <c r="DG26" s="258"/>
      <c r="DH26" s="259"/>
      <c r="DI26" s="257"/>
      <c r="DJ26" s="258"/>
      <c r="DK26" s="258"/>
      <c r="DL26" s="258"/>
      <c r="DM26" s="258"/>
      <c r="DN26" s="258"/>
      <c r="DO26" s="258"/>
      <c r="DP26" s="258"/>
      <c r="DQ26" s="258"/>
      <c r="DR26" s="258"/>
      <c r="DS26" s="258"/>
      <c r="DT26" s="258"/>
      <c r="DU26" s="259"/>
      <c r="DV26" s="257"/>
      <c r="DW26" s="258"/>
      <c r="DX26" s="258"/>
      <c r="DY26" s="258"/>
      <c r="DZ26" s="258"/>
      <c r="EA26" s="258"/>
      <c r="EB26" s="258"/>
      <c r="EC26" s="258"/>
      <c r="ED26" s="258"/>
      <c r="EE26" s="258"/>
      <c r="EF26" s="258"/>
      <c r="EG26" s="258"/>
      <c r="EH26" s="259"/>
      <c r="EI26" s="35"/>
    </row>
    <row r="27" spans="1:139" s="6" customFormat="1" ht="26.25" customHeight="1" x14ac:dyDescent="0.2">
      <c r="A27" s="481" t="s">
        <v>348</v>
      </c>
      <c r="B27" s="178"/>
      <c r="C27" s="178"/>
      <c r="D27" s="178"/>
      <c r="E27" s="178"/>
      <c r="F27" s="179"/>
      <c r="G27" s="482" t="s">
        <v>388</v>
      </c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9"/>
      <c r="Z27" s="385">
        <v>310</v>
      </c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9"/>
      <c r="AN27" s="273">
        <v>1</v>
      </c>
      <c r="AO27" s="273"/>
      <c r="AP27" s="273"/>
      <c r="AQ27" s="273"/>
      <c r="AR27" s="273"/>
      <c r="AS27" s="273"/>
      <c r="AT27" s="273"/>
      <c r="AU27" s="273"/>
      <c r="AV27" s="273"/>
      <c r="AW27" s="273"/>
      <c r="AX27" s="273"/>
      <c r="AY27" s="273"/>
      <c r="AZ27" s="273"/>
      <c r="BA27" s="273"/>
      <c r="BB27" s="400">
        <v>2500000</v>
      </c>
      <c r="BC27" s="400"/>
      <c r="BD27" s="400"/>
      <c r="BE27" s="400"/>
      <c r="BF27" s="400"/>
      <c r="BG27" s="400"/>
      <c r="BH27" s="400"/>
      <c r="BI27" s="400"/>
      <c r="BJ27" s="400"/>
      <c r="BK27" s="400"/>
      <c r="BL27" s="400"/>
      <c r="BM27" s="400"/>
      <c r="BN27" s="400"/>
      <c r="BO27" s="400"/>
      <c r="BP27" s="400">
        <f>AN27*BB27</f>
        <v>2500000</v>
      </c>
      <c r="BQ27" s="400"/>
      <c r="BR27" s="400"/>
      <c r="BS27" s="400"/>
      <c r="BT27" s="400"/>
      <c r="BU27" s="400"/>
      <c r="BV27" s="400"/>
      <c r="BW27" s="400"/>
      <c r="BX27" s="400"/>
      <c r="BY27" s="400"/>
      <c r="BZ27" s="400"/>
      <c r="CA27" s="400"/>
      <c r="CB27" s="400"/>
      <c r="CC27" s="400"/>
      <c r="CD27" s="257"/>
      <c r="CE27" s="257"/>
      <c r="CF27" s="257"/>
      <c r="CG27" s="257"/>
      <c r="CH27" s="257"/>
      <c r="CI27" s="257"/>
      <c r="CJ27" s="257"/>
      <c r="CK27" s="257"/>
      <c r="CL27" s="257"/>
      <c r="CM27" s="257"/>
      <c r="CN27" s="257"/>
      <c r="CO27" s="257"/>
      <c r="CP27" s="257"/>
      <c r="CQ27" s="257"/>
      <c r="CR27" s="257">
        <f>BB27</f>
        <v>2500000</v>
      </c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58"/>
      <c r="DH27" s="259"/>
      <c r="DI27" s="257"/>
      <c r="DJ27" s="258"/>
      <c r="DK27" s="258"/>
      <c r="DL27" s="258"/>
      <c r="DM27" s="258"/>
      <c r="DN27" s="258"/>
      <c r="DO27" s="258"/>
      <c r="DP27" s="258"/>
      <c r="DQ27" s="258"/>
      <c r="DR27" s="258"/>
      <c r="DS27" s="258"/>
      <c r="DT27" s="258"/>
      <c r="DU27" s="259"/>
      <c r="DV27" s="257"/>
      <c r="DW27" s="258"/>
      <c r="DX27" s="258"/>
      <c r="DY27" s="258"/>
      <c r="DZ27" s="258"/>
      <c r="EA27" s="258"/>
      <c r="EB27" s="258"/>
      <c r="EC27" s="258"/>
      <c r="ED27" s="258"/>
      <c r="EE27" s="258"/>
      <c r="EF27" s="258"/>
      <c r="EG27" s="258"/>
      <c r="EH27" s="259"/>
      <c r="EI27" s="35"/>
    </row>
    <row r="28" spans="1:139" s="6" customFormat="1" ht="39" customHeight="1" x14ac:dyDescent="0.2">
      <c r="A28" s="269" t="s">
        <v>7</v>
      </c>
      <c r="B28" s="270"/>
      <c r="C28" s="270"/>
      <c r="D28" s="270"/>
      <c r="E28" s="270"/>
      <c r="F28" s="271"/>
      <c r="G28" s="356" t="s">
        <v>252</v>
      </c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484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2"/>
      <c r="AL28" s="422"/>
      <c r="AM28" s="423"/>
      <c r="AN28" s="273" t="s">
        <v>1</v>
      </c>
      <c r="AO28" s="273"/>
      <c r="AP28" s="273"/>
      <c r="AQ28" s="273"/>
      <c r="AR28" s="273"/>
      <c r="AS28" s="273"/>
      <c r="AT28" s="273"/>
      <c r="AU28" s="273"/>
      <c r="AV28" s="273"/>
      <c r="AW28" s="273"/>
      <c r="AX28" s="273"/>
      <c r="AY28" s="273"/>
      <c r="AZ28" s="273"/>
      <c r="BA28" s="273"/>
      <c r="BB28" s="273" t="s">
        <v>1</v>
      </c>
      <c r="BC28" s="273"/>
      <c r="BD28" s="273"/>
      <c r="BE28" s="273"/>
      <c r="BF28" s="273"/>
      <c r="BG28" s="273"/>
      <c r="BH28" s="273"/>
      <c r="BI28" s="273"/>
      <c r="BJ28" s="273"/>
      <c r="BK28" s="273"/>
      <c r="BL28" s="273"/>
      <c r="BM28" s="273"/>
      <c r="BN28" s="273"/>
      <c r="BO28" s="273"/>
      <c r="BP28" s="273"/>
      <c r="BQ28" s="273"/>
      <c r="BR28" s="273"/>
      <c r="BS28" s="273"/>
      <c r="BT28" s="273"/>
      <c r="BU28" s="273"/>
      <c r="BV28" s="273"/>
      <c r="BW28" s="273"/>
      <c r="BX28" s="273"/>
      <c r="BY28" s="273"/>
      <c r="BZ28" s="273"/>
      <c r="CA28" s="273"/>
      <c r="CB28" s="273"/>
      <c r="CC28" s="273"/>
      <c r="CD28" s="266"/>
      <c r="CE28" s="266"/>
      <c r="CF28" s="266"/>
      <c r="CG28" s="266"/>
      <c r="CH28" s="266"/>
      <c r="CI28" s="266"/>
      <c r="CJ28" s="266"/>
      <c r="CK28" s="266"/>
      <c r="CL28" s="266"/>
      <c r="CM28" s="266"/>
      <c r="CN28" s="266"/>
      <c r="CO28" s="266"/>
      <c r="CP28" s="266"/>
      <c r="CQ28" s="266"/>
      <c r="CR28" s="266"/>
      <c r="CS28" s="267"/>
      <c r="CT28" s="267"/>
      <c r="CU28" s="267"/>
      <c r="CV28" s="267"/>
      <c r="CW28" s="267"/>
      <c r="CX28" s="267"/>
      <c r="CY28" s="267"/>
      <c r="CZ28" s="267"/>
      <c r="DA28" s="267"/>
      <c r="DB28" s="267"/>
      <c r="DC28" s="267"/>
      <c r="DD28" s="267"/>
      <c r="DE28" s="267"/>
      <c r="DF28" s="267"/>
      <c r="DG28" s="267"/>
      <c r="DH28" s="268"/>
      <c r="DI28" s="266"/>
      <c r="DJ28" s="267"/>
      <c r="DK28" s="267"/>
      <c r="DL28" s="267"/>
      <c r="DM28" s="267"/>
      <c r="DN28" s="267"/>
      <c r="DO28" s="267"/>
      <c r="DP28" s="267"/>
      <c r="DQ28" s="267"/>
      <c r="DR28" s="267"/>
      <c r="DS28" s="267"/>
      <c r="DT28" s="267"/>
      <c r="DU28" s="268"/>
      <c r="DV28" s="266"/>
      <c r="DW28" s="267"/>
      <c r="DX28" s="267"/>
      <c r="DY28" s="267"/>
      <c r="DZ28" s="267"/>
      <c r="EA28" s="267"/>
      <c r="EB28" s="267"/>
      <c r="EC28" s="267"/>
      <c r="ED28" s="267"/>
      <c r="EE28" s="267"/>
      <c r="EF28" s="267"/>
      <c r="EG28" s="267"/>
      <c r="EH28" s="268"/>
      <c r="EI28" s="35">
        <v>800000</v>
      </c>
    </row>
    <row r="29" spans="1:139" s="6" customFormat="1" ht="26.25" customHeight="1" x14ac:dyDescent="0.2">
      <c r="A29" s="481" t="s">
        <v>30</v>
      </c>
      <c r="B29" s="178"/>
      <c r="C29" s="178"/>
      <c r="D29" s="178"/>
      <c r="E29" s="178"/>
      <c r="F29" s="179"/>
      <c r="G29" s="356" t="s">
        <v>144</v>
      </c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85" t="s">
        <v>1</v>
      </c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9"/>
      <c r="AN29" s="273" t="s">
        <v>1</v>
      </c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 t="s">
        <v>1</v>
      </c>
      <c r="BC29" s="273"/>
      <c r="BD29" s="273"/>
      <c r="BE29" s="273"/>
      <c r="BF29" s="273"/>
      <c r="BG29" s="273"/>
      <c r="BH29" s="273"/>
      <c r="BI29" s="273"/>
      <c r="BJ29" s="273"/>
      <c r="BK29" s="273"/>
      <c r="BL29" s="273"/>
      <c r="BM29" s="273"/>
      <c r="BN29" s="273"/>
      <c r="BO29" s="273"/>
      <c r="BP29" s="273" t="s">
        <v>1</v>
      </c>
      <c r="BQ29" s="273"/>
      <c r="BR29" s="273"/>
      <c r="BS29" s="273"/>
      <c r="BT29" s="273"/>
      <c r="BU29" s="273"/>
      <c r="BV29" s="273"/>
      <c r="BW29" s="273"/>
      <c r="BX29" s="273"/>
      <c r="BY29" s="273"/>
      <c r="BZ29" s="273"/>
      <c r="CA29" s="273"/>
      <c r="CB29" s="273"/>
      <c r="CC29" s="273"/>
      <c r="CD29" s="266" t="s">
        <v>1</v>
      </c>
      <c r="CE29" s="266"/>
      <c r="CF29" s="266"/>
      <c r="CG29" s="266"/>
      <c r="CH29" s="266"/>
      <c r="CI29" s="266"/>
      <c r="CJ29" s="266"/>
      <c r="CK29" s="266"/>
      <c r="CL29" s="266"/>
      <c r="CM29" s="266"/>
      <c r="CN29" s="266"/>
      <c r="CO29" s="266"/>
      <c r="CP29" s="266"/>
      <c r="CQ29" s="266"/>
      <c r="CR29" s="266" t="s">
        <v>1</v>
      </c>
      <c r="CS29" s="267"/>
      <c r="CT29" s="267"/>
      <c r="CU29" s="267"/>
      <c r="CV29" s="267"/>
      <c r="CW29" s="267"/>
      <c r="CX29" s="267"/>
      <c r="CY29" s="267"/>
      <c r="CZ29" s="267"/>
      <c r="DA29" s="267"/>
      <c r="DB29" s="267"/>
      <c r="DC29" s="267"/>
      <c r="DD29" s="267"/>
      <c r="DE29" s="267"/>
      <c r="DF29" s="267"/>
      <c r="DG29" s="267"/>
      <c r="DH29" s="268"/>
      <c r="DI29" s="266" t="s">
        <v>1</v>
      </c>
      <c r="DJ29" s="267"/>
      <c r="DK29" s="267"/>
      <c r="DL29" s="267"/>
      <c r="DM29" s="267"/>
      <c r="DN29" s="267"/>
      <c r="DO29" s="267"/>
      <c r="DP29" s="267"/>
      <c r="DQ29" s="267"/>
      <c r="DR29" s="267"/>
      <c r="DS29" s="267"/>
      <c r="DT29" s="267"/>
      <c r="DU29" s="268"/>
      <c r="DV29" s="266" t="s">
        <v>1</v>
      </c>
      <c r="DW29" s="267"/>
      <c r="DX29" s="267"/>
      <c r="DY29" s="267"/>
      <c r="DZ29" s="267"/>
      <c r="EA29" s="267"/>
      <c r="EB29" s="267"/>
      <c r="EC29" s="267"/>
      <c r="ED29" s="267"/>
      <c r="EE29" s="267"/>
      <c r="EF29" s="267"/>
      <c r="EG29" s="267"/>
      <c r="EH29" s="268"/>
      <c r="EI29" s="35"/>
    </row>
    <row r="30" spans="1:139" s="6" customFormat="1" ht="26.25" customHeight="1" x14ac:dyDescent="0.2">
      <c r="A30" s="481" t="s">
        <v>31</v>
      </c>
      <c r="B30" s="178"/>
      <c r="C30" s="178"/>
      <c r="D30" s="178"/>
      <c r="E30" s="178"/>
      <c r="F30" s="179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6"/>
      <c r="X30" s="356"/>
      <c r="Y30" s="356"/>
      <c r="Z30" s="484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3"/>
      <c r="AN30" s="273"/>
      <c r="AO30" s="273"/>
      <c r="AP30" s="273"/>
      <c r="AQ30" s="273"/>
      <c r="AR30" s="273"/>
      <c r="AS30" s="273"/>
      <c r="AT30" s="273"/>
      <c r="AU30" s="273"/>
      <c r="AV30" s="273"/>
      <c r="AW30" s="273"/>
      <c r="AX30" s="273"/>
      <c r="AY30" s="273"/>
      <c r="AZ30" s="273"/>
      <c r="BA30" s="273"/>
      <c r="BB30" s="273"/>
      <c r="BC30" s="273"/>
      <c r="BD30" s="273"/>
      <c r="BE30" s="273"/>
      <c r="BF30" s="273"/>
      <c r="BG30" s="273"/>
      <c r="BH30" s="273"/>
      <c r="BI30" s="273"/>
      <c r="BJ30" s="273"/>
      <c r="BK30" s="273"/>
      <c r="BL30" s="273"/>
      <c r="BM30" s="273"/>
      <c r="BN30" s="273"/>
      <c r="BO30" s="273"/>
      <c r="BP30" s="273"/>
      <c r="BQ30" s="273"/>
      <c r="BR30" s="273"/>
      <c r="BS30" s="273"/>
      <c r="BT30" s="273"/>
      <c r="BU30" s="273"/>
      <c r="BV30" s="273"/>
      <c r="BW30" s="273"/>
      <c r="BX30" s="273"/>
      <c r="BY30" s="273"/>
      <c r="BZ30" s="273"/>
      <c r="CA30" s="273"/>
      <c r="CB30" s="273"/>
      <c r="CC30" s="273"/>
      <c r="CD30" s="266"/>
      <c r="CE30" s="266"/>
      <c r="CF30" s="266"/>
      <c r="CG30" s="266"/>
      <c r="CH30" s="266"/>
      <c r="CI30" s="266"/>
      <c r="CJ30" s="266"/>
      <c r="CK30" s="266"/>
      <c r="CL30" s="266"/>
      <c r="CM30" s="266"/>
      <c r="CN30" s="266"/>
      <c r="CO30" s="266"/>
      <c r="CP30" s="266"/>
      <c r="CQ30" s="266"/>
      <c r="CR30" s="266"/>
      <c r="CS30" s="267"/>
      <c r="CT30" s="267"/>
      <c r="CU30" s="267"/>
      <c r="CV30" s="267"/>
      <c r="CW30" s="267"/>
      <c r="CX30" s="267"/>
      <c r="CY30" s="267"/>
      <c r="CZ30" s="267"/>
      <c r="DA30" s="267"/>
      <c r="DB30" s="267"/>
      <c r="DC30" s="267"/>
      <c r="DD30" s="267"/>
      <c r="DE30" s="267"/>
      <c r="DF30" s="267"/>
      <c r="DG30" s="267"/>
      <c r="DH30" s="268"/>
      <c r="DI30" s="266"/>
      <c r="DJ30" s="267"/>
      <c r="DK30" s="267"/>
      <c r="DL30" s="267"/>
      <c r="DM30" s="267"/>
      <c r="DN30" s="267"/>
      <c r="DO30" s="267"/>
      <c r="DP30" s="267"/>
      <c r="DQ30" s="267"/>
      <c r="DR30" s="267"/>
      <c r="DS30" s="267"/>
      <c r="DT30" s="267"/>
      <c r="DU30" s="268"/>
      <c r="DV30" s="266"/>
      <c r="DW30" s="267"/>
      <c r="DX30" s="267"/>
      <c r="DY30" s="267"/>
      <c r="DZ30" s="267"/>
      <c r="EA30" s="267"/>
      <c r="EB30" s="267"/>
      <c r="EC30" s="267"/>
      <c r="ED30" s="267"/>
      <c r="EE30" s="267"/>
      <c r="EF30" s="267"/>
      <c r="EG30" s="267"/>
      <c r="EH30" s="268"/>
      <c r="EI30" s="35"/>
    </row>
    <row r="31" spans="1:139" s="6" customFormat="1" ht="48" customHeight="1" x14ac:dyDescent="0.2">
      <c r="A31" s="269" t="s">
        <v>8</v>
      </c>
      <c r="B31" s="270"/>
      <c r="C31" s="270"/>
      <c r="D31" s="270"/>
      <c r="E31" s="270"/>
      <c r="F31" s="271"/>
      <c r="G31" s="453" t="s">
        <v>253</v>
      </c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84"/>
      <c r="AA31" s="422"/>
      <c r="AB31" s="422"/>
      <c r="AC31" s="422"/>
      <c r="AD31" s="422"/>
      <c r="AE31" s="422"/>
      <c r="AF31" s="422"/>
      <c r="AG31" s="422"/>
      <c r="AH31" s="422"/>
      <c r="AI31" s="422"/>
      <c r="AJ31" s="422"/>
      <c r="AK31" s="422"/>
      <c r="AL31" s="422"/>
      <c r="AM31" s="423"/>
      <c r="AN31" s="273" t="s">
        <v>1</v>
      </c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  <c r="BA31" s="273"/>
      <c r="BB31" s="273" t="s">
        <v>1</v>
      </c>
      <c r="BC31" s="273"/>
      <c r="BD31" s="273"/>
      <c r="BE31" s="273"/>
      <c r="BF31" s="273"/>
      <c r="BG31" s="273"/>
      <c r="BH31" s="273"/>
      <c r="BI31" s="273"/>
      <c r="BJ31" s="273"/>
      <c r="BK31" s="273"/>
      <c r="BL31" s="273"/>
      <c r="BM31" s="273"/>
      <c r="BN31" s="273"/>
      <c r="BO31" s="273"/>
      <c r="BP31" s="273"/>
      <c r="BQ31" s="273"/>
      <c r="BR31" s="273"/>
      <c r="BS31" s="273"/>
      <c r="BT31" s="273"/>
      <c r="BU31" s="273"/>
      <c r="BV31" s="273"/>
      <c r="BW31" s="273"/>
      <c r="BX31" s="273"/>
      <c r="BY31" s="273"/>
      <c r="BZ31" s="273"/>
      <c r="CA31" s="273"/>
      <c r="CB31" s="273"/>
      <c r="CC31" s="273"/>
      <c r="CD31" s="266"/>
      <c r="CE31" s="266"/>
      <c r="CF31" s="266"/>
      <c r="CG31" s="266"/>
      <c r="CH31" s="266"/>
      <c r="CI31" s="266"/>
      <c r="CJ31" s="266"/>
      <c r="CK31" s="266"/>
      <c r="CL31" s="266"/>
      <c r="CM31" s="266"/>
      <c r="CN31" s="266"/>
      <c r="CO31" s="266"/>
      <c r="CP31" s="266"/>
      <c r="CQ31" s="266"/>
      <c r="CR31" s="266"/>
      <c r="CS31" s="267"/>
      <c r="CT31" s="267"/>
      <c r="CU31" s="267"/>
      <c r="CV31" s="267"/>
      <c r="CW31" s="267"/>
      <c r="CX31" s="267"/>
      <c r="CY31" s="267"/>
      <c r="CZ31" s="267"/>
      <c r="DA31" s="267"/>
      <c r="DB31" s="267"/>
      <c r="DC31" s="267"/>
      <c r="DD31" s="267"/>
      <c r="DE31" s="267"/>
      <c r="DF31" s="267"/>
      <c r="DG31" s="267"/>
      <c r="DH31" s="268"/>
      <c r="DI31" s="266"/>
      <c r="DJ31" s="267"/>
      <c r="DK31" s="267"/>
      <c r="DL31" s="267"/>
      <c r="DM31" s="267"/>
      <c r="DN31" s="267"/>
      <c r="DO31" s="267"/>
      <c r="DP31" s="267"/>
      <c r="DQ31" s="267"/>
      <c r="DR31" s="267"/>
      <c r="DS31" s="267"/>
      <c r="DT31" s="267"/>
      <c r="DU31" s="268"/>
      <c r="DV31" s="266"/>
      <c r="DW31" s="267"/>
      <c r="DX31" s="267"/>
      <c r="DY31" s="267"/>
      <c r="DZ31" s="267"/>
      <c r="EA31" s="267"/>
      <c r="EB31" s="267"/>
      <c r="EC31" s="267"/>
      <c r="ED31" s="267"/>
      <c r="EE31" s="267"/>
      <c r="EF31" s="267"/>
      <c r="EG31" s="267"/>
      <c r="EH31" s="268"/>
      <c r="EI31" s="35"/>
    </row>
    <row r="32" spans="1:139" s="6" customFormat="1" ht="24" customHeight="1" x14ac:dyDescent="0.2">
      <c r="A32" s="481" t="s">
        <v>11</v>
      </c>
      <c r="B32" s="178"/>
      <c r="C32" s="178"/>
      <c r="D32" s="178"/>
      <c r="E32" s="178"/>
      <c r="F32" s="179"/>
      <c r="G32" s="356" t="s">
        <v>144</v>
      </c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356"/>
      <c r="Y32" s="356"/>
      <c r="Z32" s="385" t="s">
        <v>1</v>
      </c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9"/>
      <c r="AN32" s="273" t="s">
        <v>1</v>
      </c>
      <c r="AO32" s="273"/>
      <c r="AP32" s="273"/>
      <c r="AQ32" s="273"/>
      <c r="AR32" s="273"/>
      <c r="AS32" s="273"/>
      <c r="AT32" s="273"/>
      <c r="AU32" s="273"/>
      <c r="AV32" s="273"/>
      <c r="AW32" s="273"/>
      <c r="AX32" s="273"/>
      <c r="AY32" s="273"/>
      <c r="AZ32" s="273"/>
      <c r="BA32" s="273"/>
      <c r="BB32" s="273" t="s">
        <v>1</v>
      </c>
      <c r="BC32" s="273"/>
      <c r="BD32" s="273"/>
      <c r="BE32" s="273"/>
      <c r="BF32" s="273"/>
      <c r="BG32" s="273"/>
      <c r="BH32" s="273"/>
      <c r="BI32" s="273"/>
      <c r="BJ32" s="273"/>
      <c r="BK32" s="273"/>
      <c r="BL32" s="273"/>
      <c r="BM32" s="273"/>
      <c r="BN32" s="273"/>
      <c r="BO32" s="273"/>
      <c r="BP32" s="273" t="s">
        <v>1</v>
      </c>
      <c r="BQ32" s="273"/>
      <c r="BR32" s="273"/>
      <c r="BS32" s="273"/>
      <c r="BT32" s="273"/>
      <c r="BU32" s="273"/>
      <c r="BV32" s="273"/>
      <c r="BW32" s="273"/>
      <c r="BX32" s="273"/>
      <c r="BY32" s="273"/>
      <c r="BZ32" s="273"/>
      <c r="CA32" s="273"/>
      <c r="CB32" s="273"/>
      <c r="CC32" s="273"/>
      <c r="CD32" s="266" t="s">
        <v>1</v>
      </c>
      <c r="CE32" s="266"/>
      <c r="CF32" s="266"/>
      <c r="CG32" s="266"/>
      <c r="CH32" s="266"/>
      <c r="CI32" s="266"/>
      <c r="CJ32" s="266"/>
      <c r="CK32" s="266"/>
      <c r="CL32" s="266"/>
      <c r="CM32" s="266"/>
      <c r="CN32" s="266"/>
      <c r="CO32" s="266"/>
      <c r="CP32" s="266"/>
      <c r="CQ32" s="266"/>
      <c r="CR32" s="266" t="s">
        <v>1</v>
      </c>
      <c r="CS32" s="267"/>
      <c r="CT32" s="267"/>
      <c r="CU32" s="267"/>
      <c r="CV32" s="267"/>
      <c r="CW32" s="267"/>
      <c r="CX32" s="267"/>
      <c r="CY32" s="267"/>
      <c r="CZ32" s="267"/>
      <c r="DA32" s="267"/>
      <c r="DB32" s="267"/>
      <c r="DC32" s="267"/>
      <c r="DD32" s="267"/>
      <c r="DE32" s="267"/>
      <c r="DF32" s="267"/>
      <c r="DG32" s="267"/>
      <c r="DH32" s="268"/>
      <c r="DI32" s="266" t="s">
        <v>1</v>
      </c>
      <c r="DJ32" s="267"/>
      <c r="DK32" s="267"/>
      <c r="DL32" s="267"/>
      <c r="DM32" s="267"/>
      <c r="DN32" s="267"/>
      <c r="DO32" s="267"/>
      <c r="DP32" s="267"/>
      <c r="DQ32" s="267"/>
      <c r="DR32" s="267"/>
      <c r="DS32" s="267"/>
      <c r="DT32" s="267"/>
      <c r="DU32" s="268"/>
      <c r="DV32" s="266" t="s">
        <v>1</v>
      </c>
      <c r="DW32" s="267"/>
      <c r="DX32" s="267"/>
      <c r="DY32" s="267"/>
      <c r="DZ32" s="267"/>
      <c r="EA32" s="267"/>
      <c r="EB32" s="267"/>
      <c r="EC32" s="267"/>
      <c r="ED32" s="267"/>
      <c r="EE32" s="267"/>
      <c r="EF32" s="267"/>
      <c r="EG32" s="267"/>
      <c r="EH32" s="268"/>
      <c r="EI32" s="35"/>
    </row>
    <row r="33" spans="1:139" s="6" customFormat="1" ht="24" customHeight="1" x14ac:dyDescent="0.2">
      <c r="A33" s="481" t="s">
        <v>12</v>
      </c>
      <c r="B33" s="178"/>
      <c r="C33" s="178"/>
      <c r="D33" s="178"/>
      <c r="E33" s="178"/>
      <c r="F33" s="179"/>
      <c r="G33" s="356"/>
      <c r="H33" s="356"/>
      <c r="I33" s="356"/>
      <c r="J33" s="356"/>
      <c r="K33" s="356"/>
      <c r="L33" s="356"/>
      <c r="M33" s="356"/>
      <c r="N33" s="356"/>
      <c r="O33" s="356"/>
      <c r="P33" s="356"/>
      <c r="Q33" s="356"/>
      <c r="R33" s="356"/>
      <c r="S33" s="356"/>
      <c r="T33" s="356"/>
      <c r="U33" s="356"/>
      <c r="V33" s="356"/>
      <c r="W33" s="356"/>
      <c r="X33" s="356"/>
      <c r="Y33" s="356"/>
      <c r="Z33" s="484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3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273"/>
      <c r="BQ33" s="273"/>
      <c r="BR33" s="273"/>
      <c r="BS33" s="273"/>
      <c r="BT33" s="273"/>
      <c r="BU33" s="273"/>
      <c r="BV33" s="273"/>
      <c r="BW33" s="273"/>
      <c r="BX33" s="273"/>
      <c r="BY33" s="273"/>
      <c r="BZ33" s="273"/>
      <c r="CA33" s="273"/>
      <c r="CB33" s="273"/>
      <c r="CC33" s="273"/>
      <c r="CD33" s="266"/>
      <c r="CE33" s="267"/>
      <c r="CF33" s="267"/>
      <c r="CG33" s="267"/>
      <c r="CH33" s="267"/>
      <c r="CI33" s="267"/>
      <c r="CJ33" s="267"/>
      <c r="CK33" s="267"/>
      <c r="CL33" s="267"/>
      <c r="CM33" s="267"/>
      <c r="CN33" s="267"/>
      <c r="CO33" s="267"/>
      <c r="CP33" s="267"/>
      <c r="CQ33" s="268"/>
      <c r="CR33" s="266"/>
      <c r="CS33" s="267"/>
      <c r="CT33" s="267"/>
      <c r="CU33" s="267"/>
      <c r="CV33" s="267"/>
      <c r="CW33" s="267"/>
      <c r="CX33" s="267"/>
      <c r="CY33" s="267"/>
      <c r="CZ33" s="267"/>
      <c r="DA33" s="267"/>
      <c r="DB33" s="267"/>
      <c r="DC33" s="267"/>
      <c r="DD33" s="267"/>
      <c r="DE33" s="267"/>
      <c r="DF33" s="267"/>
      <c r="DG33" s="267"/>
      <c r="DH33" s="268"/>
      <c r="DI33" s="266"/>
      <c r="DJ33" s="267"/>
      <c r="DK33" s="267"/>
      <c r="DL33" s="267"/>
      <c r="DM33" s="267"/>
      <c r="DN33" s="267"/>
      <c r="DO33" s="267"/>
      <c r="DP33" s="267"/>
      <c r="DQ33" s="267"/>
      <c r="DR33" s="267"/>
      <c r="DS33" s="267"/>
      <c r="DT33" s="267"/>
      <c r="DU33" s="268"/>
      <c r="DV33" s="266"/>
      <c r="DW33" s="267"/>
      <c r="DX33" s="267"/>
      <c r="DY33" s="267"/>
      <c r="DZ33" s="267"/>
      <c r="EA33" s="267"/>
      <c r="EB33" s="267"/>
      <c r="EC33" s="267"/>
      <c r="ED33" s="267"/>
      <c r="EE33" s="267"/>
      <c r="EF33" s="267"/>
      <c r="EG33" s="267"/>
      <c r="EH33" s="268"/>
      <c r="EI33" s="35"/>
    </row>
    <row r="34" spans="1:139" s="6" customFormat="1" ht="16.5" customHeight="1" x14ac:dyDescent="0.2">
      <c r="A34" s="316" t="s">
        <v>16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317"/>
      <c r="BC34" s="317"/>
      <c r="BD34" s="317"/>
      <c r="BE34" s="317"/>
      <c r="BF34" s="317"/>
      <c r="BG34" s="317"/>
      <c r="BH34" s="317"/>
      <c r="BI34" s="317"/>
      <c r="BJ34" s="317"/>
      <c r="BK34" s="317"/>
      <c r="BL34" s="317"/>
      <c r="BM34" s="317"/>
      <c r="BN34" s="317"/>
      <c r="BO34" s="318"/>
      <c r="BP34" s="483">
        <f>BP6</f>
        <v>3300000</v>
      </c>
      <c r="BQ34" s="178"/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9"/>
      <c r="CD34" s="257">
        <f>CD6</f>
        <v>800000</v>
      </c>
      <c r="CE34" s="267"/>
      <c r="CF34" s="267"/>
      <c r="CG34" s="267"/>
      <c r="CH34" s="267"/>
      <c r="CI34" s="267"/>
      <c r="CJ34" s="267"/>
      <c r="CK34" s="267"/>
      <c r="CL34" s="267"/>
      <c r="CM34" s="267"/>
      <c r="CN34" s="267"/>
      <c r="CO34" s="267"/>
      <c r="CP34" s="267"/>
      <c r="CQ34" s="268"/>
      <c r="CR34" s="257">
        <f>CR27</f>
        <v>2500000</v>
      </c>
      <c r="CS34" s="267"/>
      <c r="CT34" s="267"/>
      <c r="CU34" s="267"/>
      <c r="CV34" s="267"/>
      <c r="CW34" s="267"/>
      <c r="CX34" s="267"/>
      <c r="CY34" s="267"/>
      <c r="CZ34" s="267"/>
      <c r="DA34" s="267"/>
      <c r="DB34" s="267"/>
      <c r="DC34" s="267"/>
      <c r="DD34" s="267"/>
      <c r="DE34" s="267"/>
      <c r="DF34" s="267"/>
      <c r="DG34" s="267"/>
      <c r="DH34" s="268"/>
      <c r="DI34" s="266"/>
      <c r="DJ34" s="267"/>
      <c r="DK34" s="267"/>
      <c r="DL34" s="267"/>
      <c r="DM34" s="267"/>
      <c r="DN34" s="267"/>
      <c r="DO34" s="267"/>
      <c r="DP34" s="267"/>
      <c r="DQ34" s="267"/>
      <c r="DR34" s="267"/>
      <c r="DS34" s="267"/>
      <c r="DT34" s="267"/>
      <c r="DU34" s="268"/>
      <c r="DV34" s="266"/>
      <c r="DW34" s="267"/>
      <c r="DX34" s="267"/>
      <c r="DY34" s="267"/>
      <c r="DZ34" s="267"/>
      <c r="EA34" s="267"/>
      <c r="EB34" s="267"/>
      <c r="EC34" s="267"/>
      <c r="ED34" s="267"/>
      <c r="EE34" s="267"/>
      <c r="EF34" s="267"/>
      <c r="EG34" s="267"/>
      <c r="EH34" s="268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topLeftCell="A16" zoomScaleNormal="100" zoomScaleSheetLayoutView="100" workbookViewId="0">
      <selection activeCell="BX28" sqref="BX28:CI28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62" width="0.85546875" style="1"/>
    <col min="63" max="63" width="3.42578125" style="1" customWidth="1"/>
    <col min="64" max="71" width="0.85546875" style="1"/>
    <col min="72" max="72" width="1.5703125" style="1" customWidth="1"/>
    <col min="73" max="86" width="0.85546875" style="1"/>
    <col min="87" max="87" width="6.140625" style="1" customWidth="1"/>
    <col min="88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323" t="s">
        <v>3</v>
      </c>
      <c r="B3" s="324"/>
      <c r="C3" s="324"/>
      <c r="D3" s="324"/>
      <c r="E3" s="324"/>
      <c r="F3" s="325"/>
      <c r="G3" s="496" t="s">
        <v>23</v>
      </c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7"/>
      <c r="X3" s="495" t="s">
        <v>219</v>
      </c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3"/>
      <c r="AL3" s="496" t="s">
        <v>109</v>
      </c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3"/>
      <c r="AY3" s="495" t="s">
        <v>142</v>
      </c>
      <c r="AZ3" s="496"/>
      <c r="BA3" s="496"/>
      <c r="BB3" s="496"/>
      <c r="BC3" s="496"/>
      <c r="BD3" s="496"/>
      <c r="BE3" s="496"/>
      <c r="BF3" s="496"/>
      <c r="BG3" s="496"/>
      <c r="BH3" s="496"/>
      <c r="BI3" s="496"/>
      <c r="BJ3" s="496"/>
      <c r="BK3" s="497"/>
      <c r="BL3" s="495" t="s">
        <v>148</v>
      </c>
      <c r="BM3" s="496"/>
      <c r="BN3" s="496"/>
      <c r="BO3" s="496"/>
      <c r="BP3" s="496"/>
      <c r="BQ3" s="496"/>
      <c r="BR3" s="496"/>
      <c r="BS3" s="496"/>
      <c r="BT3" s="496"/>
      <c r="BU3" s="496"/>
      <c r="BV3" s="496"/>
      <c r="BW3" s="497"/>
      <c r="BX3" s="495" t="s">
        <v>249</v>
      </c>
      <c r="BY3" s="496"/>
      <c r="BZ3" s="496"/>
      <c r="CA3" s="496"/>
      <c r="CB3" s="496"/>
      <c r="CC3" s="496"/>
      <c r="CD3" s="496"/>
      <c r="CE3" s="496"/>
      <c r="CF3" s="496"/>
      <c r="CG3" s="496"/>
      <c r="CH3" s="496"/>
      <c r="CI3" s="497"/>
      <c r="CJ3" s="501" t="s">
        <v>175</v>
      </c>
      <c r="CK3" s="502"/>
      <c r="CL3" s="502"/>
      <c r="CM3" s="502"/>
      <c r="CN3" s="502"/>
      <c r="CO3" s="502"/>
      <c r="CP3" s="502"/>
      <c r="CQ3" s="502"/>
      <c r="CR3" s="502"/>
      <c r="CS3" s="502"/>
      <c r="CT3" s="502"/>
      <c r="CU3" s="502"/>
      <c r="CV3" s="502"/>
      <c r="CW3" s="503"/>
      <c r="CX3" s="501" t="s">
        <v>176</v>
      </c>
      <c r="CY3" s="502"/>
      <c r="CZ3" s="502"/>
      <c r="DA3" s="502"/>
      <c r="DB3" s="502"/>
      <c r="DC3" s="502"/>
      <c r="DD3" s="502"/>
      <c r="DE3" s="502"/>
      <c r="DF3" s="502"/>
      <c r="DG3" s="502"/>
      <c r="DH3" s="502"/>
      <c r="DI3" s="192"/>
      <c r="DJ3" s="192"/>
      <c r="DK3" s="192"/>
      <c r="DL3" s="192"/>
      <c r="DM3" s="193"/>
      <c r="DN3" s="492" t="s">
        <v>18</v>
      </c>
      <c r="DO3" s="493"/>
      <c r="DP3" s="493"/>
      <c r="DQ3" s="493"/>
      <c r="DR3" s="493"/>
      <c r="DS3" s="493"/>
      <c r="DT3" s="493"/>
      <c r="DU3" s="493"/>
      <c r="DV3" s="493"/>
      <c r="DW3" s="493"/>
      <c r="DX3" s="493"/>
      <c r="DY3" s="493"/>
      <c r="DZ3" s="493"/>
      <c r="EA3" s="493"/>
      <c r="EB3" s="493"/>
      <c r="EC3" s="493"/>
      <c r="ED3" s="493"/>
      <c r="EE3" s="493"/>
      <c r="EF3" s="493"/>
      <c r="EG3" s="493"/>
      <c r="EH3" s="494"/>
      <c r="EM3" s="42"/>
      <c r="EN3" s="42"/>
    </row>
    <row r="4" spans="1:144" s="3" customFormat="1" ht="36" customHeight="1" x14ac:dyDescent="0.2">
      <c r="A4" s="329"/>
      <c r="B4" s="330"/>
      <c r="C4" s="330"/>
      <c r="D4" s="330"/>
      <c r="E4" s="330"/>
      <c r="F4" s="331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499"/>
      <c r="V4" s="499"/>
      <c r="W4" s="500"/>
      <c r="X4" s="194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6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6"/>
      <c r="AY4" s="498"/>
      <c r="AZ4" s="499"/>
      <c r="BA4" s="499"/>
      <c r="BB4" s="499"/>
      <c r="BC4" s="499"/>
      <c r="BD4" s="499"/>
      <c r="BE4" s="499"/>
      <c r="BF4" s="499"/>
      <c r="BG4" s="499"/>
      <c r="BH4" s="499"/>
      <c r="BI4" s="499"/>
      <c r="BJ4" s="499"/>
      <c r="BK4" s="500"/>
      <c r="BL4" s="498"/>
      <c r="BM4" s="499"/>
      <c r="BN4" s="499"/>
      <c r="BO4" s="499"/>
      <c r="BP4" s="499"/>
      <c r="BQ4" s="499"/>
      <c r="BR4" s="499"/>
      <c r="BS4" s="499"/>
      <c r="BT4" s="499"/>
      <c r="BU4" s="499"/>
      <c r="BV4" s="499"/>
      <c r="BW4" s="500"/>
      <c r="BX4" s="498"/>
      <c r="BY4" s="499"/>
      <c r="BZ4" s="499"/>
      <c r="CA4" s="499"/>
      <c r="CB4" s="499"/>
      <c r="CC4" s="499"/>
      <c r="CD4" s="499"/>
      <c r="CE4" s="499"/>
      <c r="CF4" s="499"/>
      <c r="CG4" s="499"/>
      <c r="CH4" s="499"/>
      <c r="CI4" s="500"/>
      <c r="CJ4" s="504"/>
      <c r="CK4" s="505"/>
      <c r="CL4" s="505"/>
      <c r="CM4" s="505"/>
      <c r="CN4" s="505"/>
      <c r="CO4" s="505"/>
      <c r="CP4" s="505"/>
      <c r="CQ4" s="505"/>
      <c r="CR4" s="505"/>
      <c r="CS4" s="505"/>
      <c r="CT4" s="505"/>
      <c r="CU4" s="505"/>
      <c r="CV4" s="505"/>
      <c r="CW4" s="506"/>
      <c r="CX4" s="504"/>
      <c r="CY4" s="505"/>
      <c r="CZ4" s="505"/>
      <c r="DA4" s="505"/>
      <c r="DB4" s="505"/>
      <c r="DC4" s="505"/>
      <c r="DD4" s="505"/>
      <c r="DE4" s="505"/>
      <c r="DF4" s="505"/>
      <c r="DG4" s="505"/>
      <c r="DH4" s="505"/>
      <c r="DI4" s="195"/>
      <c r="DJ4" s="195"/>
      <c r="DK4" s="195"/>
      <c r="DL4" s="195"/>
      <c r="DM4" s="196"/>
      <c r="DN4" s="492" t="s">
        <v>2</v>
      </c>
      <c r="DO4" s="493"/>
      <c r="DP4" s="493"/>
      <c r="DQ4" s="493"/>
      <c r="DR4" s="493"/>
      <c r="DS4" s="493"/>
      <c r="DT4" s="493"/>
      <c r="DU4" s="493"/>
      <c r="DV4" s="493"/>
      <c r="DW4" s="493"/>
      <c r="DX4" s="494"/>
      <c r="DY4" s="492" t="s">
        <v>19</v>
      </c>
      <c r="DZ4" s="493"/>
      <c r="EA4" s="493"/>
      <c r="EB4" s="493"/>
      <c r="EC4" s="493"/>
      <c r="ED4" s="493"/>
      <c r="EE4" s="493"/>
      <c r="EF4" s="493"/>
      <c r="EG4" s="493"/>
      <c r="EH4" s="494"/>
      <c r="EM4" s="42"/>
      <c r="EN4" s="42"/>
    </row>
    <row r="5" spans="1:144" s="7" customFormat="1" ht="12.75" x14ac:dyDescent="0.2">
      <c r="A5" s="335">
        <v>1</v>
      </c>
      <c r="B5" s="336"/>
      <c r="C5" s="336"/>
      <c r="D5" s="336"/>
      <c r="E5" s="336"/>
      <c r="F5" s="337"/>
      <c r="G5" s="487">
        <v>2</v>
      </c>
      <c r="H5" s="487"/>
      <c r="I5" s="487"/>
      <c r="J5" s="487"/>
      <c r="K5" s="487"/>
      <c r="L5" s="487"/>
      <c r="M5" s="487"/>
      <c r="N5" s="487"/>
      <c r="O5" s="487"/>
      <c r="P5" s="487"/>
      <c r="Q5" s="487"/>
      <c r="R5" s="487"/>
      <c r="S5" s="487"/>
      <c r="T5" s="487"/>
      <c r="U5" s="487"/>
      <c r="V5" s="487"/>
      <c r="W5" s="488"/>
      <c r="X5" s="484">
        <v>3</v>
      </c>
      <c r="Y5" s="422"/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422"/>
      <c r="AK5" s="422"/>
      <c r="AL5" s="484">
        <v>4</v>
      </c>
      <c r="AM5" s="422"/>
      <c r="AN5" s="422"/>
      <c r="AO5" s="422"/>
      <c r="AP5" s="422"/>
      <c r="AQ5" s="422"/>
      <c r="AR5" s="422"/>
      <c r="AS5" s="422"/>
      <c r="AT5" s="422"/>
      <c r="AU5" s="422"/>
      <c r="AV5" s="422"/>
      <c r="AW5" s="422"/>
      <c r="AX5" s="423"/>
      <c r="AY5" s="486">
        <v>5</v>
      </c>
      <c r="AZ5" s="487"/>
      <c r="BA5" s="487"/>
      <c r="BB5" s="487"/>
      <c r="BC5" s="487"/>
      <c r="BD5" s="487"/>
      <c r="BE5" s="487"/>
      <c r="BF5" s="487"/>
      <c r="BG5" s="487"/>
      <c r="BH5" s="487"/>
      <c r="BI5" s="487"/>
      <c r="BJ5" s="487"/>
      <c r="BK5" s="488"/>
      <c r="BL5" s="486">
        <v>6</v>
      </c>
      <c r="BM5" s="487"/>
      <c r="BN5" s="487"/>
      <c r="BO5" s="487"/>
      <c r="BP5" s="487"/>
      <c r="BQ5" s="487"/>
      <c r="BR5" s="487"/>
      <c r="BS5" s="487"/>
      <c r="BT5" s="487"/>
      <c r="BU5" s="487"/>
      <c r="BV5" s="487"/>
      <c r="BW5" s="488"/>
      <c r="BX5" s="486">
        <v>7</v>
      </c>
      <c r="BY5" s="487"/>
      <c r="BZ5" s="487"/>
      <c r="CA5" s="487"/>
      <c r="CB5" s="487"/>
      <c r="CC5" s="487"/>
      <c r="CD5" s="487"/>
      <c r="CE5" s="487"/>
      <c r="CF5" s="487"/>
      <c r="CG5" s="487"/>
      <c r="CH5" s="487"/>
      <c r="CI5" s="488"/>
      <c r="CJ5" s="489">
        <v>8</v>
      </c>
      <c r="CK5" s="490"/>
      <c r="CL5" s="490"/>
      <c r="CM5" s="490"/>
      <c r="CN5" s="490"/>
      <c r="CO5" s="490"/>
      <c r="CP5" s="490"/>
      <c r="CQ5" s="490"/>
      <c r="CR5" s="490"/>
      <c r="CS5" s="490"/>
      <c r="CT5" s="490"/>
      <c r="CU5" s="490"/>
      <c r="CV5" s="490"/>
      <c r="CW5" s="491"/>
      <c r="CX5" s="489">
        <v>9</v>
      </c>
      <c r="CY5" s="490"/>
      <c r="CZ5" s="490"/>
      <c r="DA5" s="490"/>
      <c r="DB5" s="490"/>
      <c r="DC5" s="490"/>
      <c r="DD5" s="490"/>
      <c r="DE5" s="490"/>
      <c r="DF5" s="490"/>
      <c r="DG5" s="490"/>
      <c r="DH5" s="490"/>
      <c r="DI5" s="348"/>
      <c r="DJ5" s="348"/>
      <c r="DK5" s="348"/>
      <c r="DL5" s="348"/>
      <c r="DM5" s="349"/>
      <c r="DN5" s="489">
        <v>10</v>
      </c>
      <c r="DO5" s="490"/>
      <c r="DP5" s="490"/>
      <c r="DQ5" s="490"/>
      <c r="DR5" s="490"/>
      <c r="DS5" s="490"/>
      <c r="DT5" s="490"/>
      <c r="DU5" s="490"/>
      <c r="DV5" s="490"/>
      <c r="DW5" s="490"/>
      <c r="DX5" s="491"/>
      <c r="DY5" s="489">
        <v>11</v>
      </c>
      <c r="DZ5" s="490"/>
      <c r="EA5" s="490"/>
      <c r="EB5" s="490"/>
      <c r="EC5" s="490"/>
      <c r="ED5" s="490"/>
      <c r="EE5" s="490"/>
      <c r="EF5" s="490"/>
      <c r="EG5" s="490"/>
      <c r="EH5" s="491"/>
      <c r="EM5" s="40"/>
      <c r="EN5" s="40"/>
    </row>
    <row r="6" spans="1:144" s="6" customFormat="1" ht="26.25" customHeight="1" x14ac:dyDescent="0.2">
      <c r="A6" s="269" t="s">
        <v>6</v>
      </c>
      <c r="B6" s="270"/>
      <c r="C6" s="270"/>
      <c r="D6" s="270"/>
      <c r="E6" s="270"/>
      <c r="F6" s="271"/>
      <c r="G6" s="356" t="s">
        <v>146</v>
      </c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7"/>
      <c r="X6" s="385" t="s">
        <v>1</v>
      </c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385" t="s">
        <v>1</v>
      </c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9"/>
      <c r="AY6" s="273" t="s">
        <v>1</v>
      </c>
      <c r="AZ6" s="273"/>
      <c r="BA6" s="273"/>
      <c r="BB6" s="273"/>
      <c r="BC6" s="273"/>
      <c r="BD6" s="273"/>
      <c r="BE6" s="273"/>
      <c r="BF6" s="273"/>
      <c r="BG6" s="273"/>
      <c r="BH6" s="273"/>
      <c r="BI6" s="273"/>
      <c r="BJ6" s="273"/>
      <c r="BK6" s="273"/>
      <c r="BL6" s="273" t="s">
        <v>1</v>
      </c>
      <c r="BM6" s="273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66" t="s">
        <v>1</v>
      </c>
      <c r="BY6" s="266"/>
      <c r="BZ6" s="266"/>
      <c r="CA6" s="266"/>
      <c r="CB6" s="266"/>
      <c r="CC6" s="266"/>
      <c r="CD6" s="266"/>
      <c r="CE6" s="266"/>
      <c r="CF6" s="266"/>
      <c r="CG6" s="266"/>
      <c r="CH6" s="266"/>
      <c r="CI6" s="266"/>
      <c r="CJ6" s="266" t="s">
        <v>1</v>
      </c>
      <c r="CK6" s="267"/>
      <c r="CL6" s="267"/>
      <c r="CM6" s="267"/>
      <c r="CN6" s="267"/>
      <c r="CO6" s="267"/>
      <c r="CP6" s="267"/>
      <c r="CQ6" s="267"/>
      <c r="CR6" s="267"/>
      <c r="CS6" s="267"/>
      <c r="CT6" s="267"/>
      <c r="CU6" s="267"/>
      <c r="CV6" s="267"/>
      <c r="CW6" s="268"/>
      <c r="CX6" s="492" t="s">
        <v>1</v>
      </c>
      <c r="CY6" s="493"/>
      <c r="CZ6" s="493"/>
      <c r="DA6" s="493"/>
      <c r="DB6" s="493"/>
      <c r="DC6" s="493"/>
      <c r="DD6" s="493"/>
      <c r="DE6" s="493"/>
      <c r="DF6" s="493"/>
      <c r="DG6" s="493"/>
      <c r="DH6" s="493"/>
      <c r="DI6" s="178"/>
      <c r="DJ6" s="178"/>
      <c r="DK6" s="178"/>
      <c r="DL6" s="178"/>
      <c r="DM6" s="179"/>
      <c r="DN6" s="266" t="s">
        <v>1</v>
      </c>
      <c r="DO6" s="267"/>
      <c r="DP6" s="267"/>
      <c r="DQ6" s="267"/>
      <c r="DR6" s="267"/>
      <c r="DS6" s="267"/>
      <c r="DT6" s="267"/>
      <c r="DU6" s="267"/>
      <c r="DV6" s="267"/>
      <c r="DW6" s="267"/>
      <c r="DX6" s="268"/>
      <c r="DY6" s="266" t="s">
        <v>1</v>
      </c>
      <c r="DZ6" s="267"/>
      <c r="EA6" s="267"/>
      <c r="EB6" s="267"/>
      <c r="EC6" s="267"/>
      <c r="ED6" s="267"/>
      <c r="EE6" s="267"/>
      <c r="EF6" s="267"/>
      <c r="EG6" s="267"/>
      <c r="EH6" s="268"/>
      <c r="EM6" s="35"/>
      <c r="EN6" s="35"/>
    </row>
    <row r="7" spans="1:144" s="6" customFormat="1" ht="26.25" customHeight="1" x14ac:dyDescent="0.2">
      <c r="A7" s="269" t="s">
        <v>25</v>
      </c>
      <c r="B7" s="270"/>
      <c r="C7" s="270"/>
      <c r="D7" s="270"/>
      <c r="E7" s="270"/>
      <c r="F7" s="271"/>
      <c r="G7" s="356" t="s">
        <v>147</v>
      </c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85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385" t="s">
        <v>1</v>
      </c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9"/>
      <c r="AY7" s="273" t="s">
        <v>1</v>
      </c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 t="s">
        <v>1</v>
      </c>
      <c r="BM7" s="274"/>
      <c r="BN7" s="274"/>
      <c r="BO7" s="274"/>
      <c r="BP7" s="274"/>
      <c r="BQ7" s="274"/>
      <c r="BR7" s="274"/>
      <c r="BS7" s="274"/>
      <c r="BT7" s="274"/>
      <c r="BU7" s="274"/>
      <c r="BV7" s="274"/>
      <c r="BW7" s="275"/>
      <c r="BX7" s="273"/>
      <c r="BY7" s="274"/>
      <c r="BZ7" s="274"/>
      <c r="CA7" s="274"/>
      <c r="CB7" s="274"/>
      <c r="CC7" s="274"/>
      <c r="CD7" s="274"/>
      <c r="CE7" s="274"/>
      <c r="CF7" s="274"/>
      <c r="CG7" s="274"/>
      <c r="CH7" s="274"/>
      <c r="CI7" s="275"/>
      <c r="CJ7" s="266"/>
      <c r="CK7" s="266"/>
      <c r="CL7" s="266"/>
      <c r="CM7" s="266"/>
      <c r="CN7" s="266"/>
      <c r="CO7" s="266"/>
      <c r="CP7" s="266"/>
      <c r="CQ7" s="266"/>
      <c r="CR7" s="266"/>
      <c r="CS7" s="266"/>
      <c r="CT7" s="266"/>
      <c r="CU7" s="266"/>
      <c r="CV7" s="266"/>
      <c r="CW7" s="266"/>
      <c r="CX7" s="492"/>
      <c r="CY7" s="493"/>
      <c r="CZ7" s="493"/>
      <c r="DA7" s="493"/>
      <c r="DB7" s="493"/>
      <c r="DC7" s="493"/>
      <c r="DD7" s="493"/>
      <c r="DE7" s="493"/>
      <c r="DF7" s="493"/>
      <c r="DG7" s="493"/>
      <c r="DH7" s="493"/>
      <c r="DI7" s="178"/>
      <c r="DJ7" s="178"/>
      <c r="DK7" s="178"/>
      <c r="DL7" s="178"/>
      <c r="DM7" s="179"/>
      <c r="DN7" s="257"/>
      <c r="DO7" s="462"/>
      <c r="DP7" s="462"/>
      <c r="DQ7" s="462"/>
      <c r="DR7" s="462"/>
      <c r="DS7" s="462"/>
      <c r="DT7" s="462"/>
      <c r="DU7" s="462"/>
      <c r="DV7" s="462"/>
      <c r="DW7" s="462"/>
      <c r="DX7" s="511"/>
      <c r="DY7" s="266"/>
      <c r="DZ7" s="267"/>
      <c r="EA7" s="267"/>
      <c r="EB7" s="267"/>
      <c r="EC7" s="267"/>
      <c r="ED7" s="267"/>
      <c r="EE7" s="267"/>
      <c r="EF7" s="267"/>
      <c r="EG7" s="267"/>
      <c r="EH7" s="268"/>
      <c r="EM7" s="35"/>
      <c r="EN7" s="35"/>
    </row>
    <row r="8" spans="1:144" s="6" customFormat="1" ht="43.5" customHeight="1" x14ac:dyDescent="0.2">
      <c r="A8" s="370" t="s">
        <v>65</v>
      </c>
      <c r="B8" s="178"/>
      <c r="C8" s="178"/>
      <c r="D8" s="178"/>
      <c r="E8" s="178"/>
      <c r="F8" s="179"/>
      <c r="G8" s="458" t="s">
        <v>355</v>
      </c>
      <c r="H8" s="458"/>
      <c r="I8" s="458"/>
      <c r="J8" s="458"/>
      <c r="K8" s="458"/>
      <c r="L8" s="458"/>
      <c r="M8" s="458"/>
      <c r="N8" s="458"/>
      <c r="O8" s="458"/>
      <c r="P8" s="458"/>
      <c r="Q8" s="458"/>
      <c r="R8" s="458"/>
      <c r="S8" s="458"/>
      <c r="T8" s="458"/>
      <c r="U8" s="458"/>
      <c r="V8" s="458"/>
      <c r="W8" s="458"/>
      <c r="X8" s="385">
        <v>341</v>
      </c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385" t="s">
        <v>354</v>
      </c>
      <c r="AM8" s="388"/>
      <c r="AN8" s="388"/>
      <c r="AO8" s="388"/>
      <c r="AP8" s="388"/>
      <c r="AQ8" s="388"/>
      <c r="AR8" s="388"/>
      <c r="AS8" s="388"/>
      <c r="AT8" s="388"/>
      <c r="AU8" s="388"/>
      <c r="AV8" s="388"/>
      <c r="AW8" s="388"/>
      <c r="AX8" s="507"/>
      <c r="AY8" s="266"/>
      <c r="AZ8" s="266"/>
      <c r="BA8" s="266"/>
      <c r="BB8" s="266"/>
      <c r="BC8" s="266"/>
      <c r="BD8" s="266"/>
      <c r="BE8" s="266"/>
      <c r="BF8" s="266"/>
      <c r="BG8" s="266"/>
      <c r="BH8" s="266"/>
      <c r="BI8" s="266"/>
      <c r="BJ8" s="266"/>
      <c r="BK8" s="266"/>
      <c r="BL8" s="483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40"/>
      <c r="BX8" s="483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40"/>
      <c r="CJ8" s="483"/>
      <c r="CK8" s="178"/>
      <c r="CL8" s="178"/>
      <c r="CM8" s="178"/>
      <c r="CN8" s="178"/>
      <c r="CO8" s="178"/>
      <c r="CP8" s="178"/>
      <c r="CQ8" s="178"/>
      <c r="CR8" s="178"/>
      <c r="CS8" s="178"/>
      <c r="CT8" s="178"/>
      <c r="CU8" s="178"/>
      <c r="CV8" s="178"/>
      <c r="CW8" s="179"/>
      <c r="CX8" s="492"/>
      <c r="CY8" s="178"/>
      <c r="CZ8" s="178"/>
      <c r="DA8" s="178"/>
      <c r="DB8" s="178"/>
      <c r="DC8" s="178"/>
      <c r="DD8" s="178"/>
      <c r="DE8" s="178"/>
      <c r="DF8" s="178"/>
      <c r="DG8" s="178"/>
      <c r="DH8" s="178"/>
      <c r="DI8" s="178"/>
      <c r="DJ8" s="178"/>
      <c r="DK8" s="178"/>
      <c r="DL8" s="178"/>
      <c r="DM8" s="179"/>
      <c r="DN8" s="483"/>
      <c r="DO8" s="239"/>
      <c r="DP8" s="239"/>
      <c r="DQ8" s="239"/>
      <c r="DR8" s="239"/>
      <c r="DS8" s="239"/>
      <c r="DT8" s="239"/>
      <c r="DU8" s="239"/>
      <c r="DV8" s="239"/>
      <c r="DW8" s="239"/>
      <c r="DX8" s="240"/>
      <c r="DY8" s="492"/>
      <c r="DZ8" s="178"/>
      <c r="EA8" s="178"/>
      <c r="EB8" s="178"/>
      <c r="EC8" s="178"/>
      <c r="ED8" s="178"/>
      <c r="EE8" s="178"/>
      <c r="EF8" s="178"/>
      <c r="EG8" s="178"/>
      <c r="EH8" s="179"/>
      <c r="EM8" s="35">
        <v>300000</v>
      </c>
      <c r="EN8" s="35">
        <v>2500000</v>
      </c>
    </row>
    <row r="9" spans="1:144" s="6" customFormat="1" ht="32.25" customHeight="1" x14ac:dyDescent="0.2">
      <c r="A9" s="370" t="s">
        <v>345</v>
      </c>
      <c r="B9" s="178"/>
      <c r="C9" s="178"/>
      <c r="D9" s="178"/>
      <c r="E9" s="178"/>
      <c r="F9" s="179"/>
      <c r="G9" s="458" t="s">
        <v>356</v>
      </c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385">
        <v>342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385" t="s">
        <v>354</v>
      </c>
      <c r="AM9" s="388"/>
      <c r="AN9" s="388"/>
      <c r="AO9" s="388"/>
      <c r="AP9" s="388"/>
      <c r="AQ9" s="388"/>
      <c r="AR9" s="388"/>
      <c r="AS9" s="388"/>
      <c r="AT9" s="388"/>
      <c r="AU9" s="388"/>
      <c r="AV9" s="388"/>
      <c r="AW9" s="388"/>
      <c r="AX9" s="507"/>
      <c r="AY9" s="266">
        <v>101.5</v>
      </c>
      <c r="AZ9" s="266"/>
      <c r="BA9" s="266"/>
      <c r="BB9" s="266"/>
      <c r="BC9" s="266"/>
      <c r="BD9" s="266"/>
      <c r="BE9" s="266"/>
      <c r="BF9" s="266"/>
      <c r="BG9" s="266"/>
      <c r="BH9" s="266"/>
      <c r="BI9" s="266"/>
      <c r="BJ9" s="266"/>
      <c r="BK9" s="266"/>
      <c r="BL9" s="512">
        <v>31101.460999999999</v>
      </c>
      <c r="BM9" s="513"/>
      <c r="BN9" s="513"/>
      <c r="BO9" s="513"/>
      <c r="BP9" s="513"/>
      <c r="BQ9" s="513"/>
      <c r="BR9" s="513"/>
      <c r="BS9" s="513"/>
      <c r="BT9" s="513"/>
      <c r="BU9" s="513"/>
      <c r="BV9" s="513"/>
      <c r="BW9" s="514"/>
      <c r="BX9" s="483">
        <f>DN9</f>
        <v>894232.29</v>
      </c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9"/>
      <c r="CJ9" s="515"/>
      <c r="CK9" s="516"/>
      <c r="CL9" s="516"/>
      <c r="CM9" s="516"/>
      <c r="CN9" s="516"/>
      <c r="CO9" s="516"/>
      <c r="CP9" s="516"/>
      <c r="CQ9" s="516"/>
      <c r="CR9" s="516"/>
      <c r="CS9" s="516"/>
      <c r="CT9" s="516"/>
      <c r="CU9" s="516"/>
      <c r="CV9" s="516"/>
      <c r="CW9" s="517"/>
      <c r="CX9" s="492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9"/>
      <c r="DN9" s="483">
        <v>894232.29</v>
      </c>
      <c r="DO9" s="239"/>
      <c r="DP9" s="239"/>
      <c r="DQ9" s="239"/>
      <c r="DR9" s="239"/>
      <c r="DS9" s="239"/>
      <c r="DT9" s="239"/>
      <c r="DU9" s="239"/>
      <c r="DV9" s="239"/>
      <c r="DW9" s="239"/>
      <c r="DX9" s="240"/>
      <c r="DY9" s="492"/>
      <c r="DZ9" s="178"/>
      <c r="EA9" s="178"/>
      <c r="EB9" s="178"/>
      <c r="EC9" s="178"/>
      <c r="ED9" s="178"/>
      <c r="EE9" s="178"/>
      <c r="EF9" s="178"/>
      <c r="EG9" s="178"/>
      <c r="EH9" s="179"/>
      <c r="EM9" s="35">
        <v>300000</v>
      </c>
      <c r="EN9" s="35">
        <v>2500000</v>
      </c>
    </row>
    <row r="10" spans="1:144" s="6" customFormat="1" ht="43.5" customHeight="1" x14ac:dyDescent="0.2">
      <c r="A10" s="370" t="s">
        <v>346</v>
      </c>
      <c r="B10" s="178"/>
      <c r="C10" s="178"/>
      <c r="D10" s="178"/>
      <c r="E10" s="178"/>
      <c r="F10" s="179"/>
      <c r="G10" s="458" t="s">
        <v>349</v>
      </c>
      <c r="H10" s="458"/>
      <c r="I10" s="458"/>
      <c r="J10" s="458"/>
      <c r="K10" s="458"/>
      <c r="L10" s="458"/>
      <c r="M10" s="458"/>
      <c r="N10" s="458"/>
      <c r="O10" s="458"/>
      <c r="P10" s="458"/>
      <c r="Q10" s="458"/>
      <c r="R10" s="458"/>
      <c r="S10" s="458"/>
      <c r="T10" s="458"/>
      <c r="U10" s="458"/>
      <c r="V10" s="458"/>
      <c r="W10" s="458"/>
      <c r="X10" s="385">
        <v>343</v>
      </c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385" t="s">
        <v>1</v>
      </c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9"/>
      <c r="AY10" s="273" t="s">
        <v>1</v>
      </c>
      <c r="AZ10" s="273"/>
      <c r="BA10" s="273"/>
      <c r="BB10" s="273"/>
      <c r="BC10" s="273"/>
      <c r="BD10" s="273"/>
      <c r="BE10" s="273"/>
      <c r="BF10" s="273"/>
      <c r="BG10" s="273"/>
      <c r="BH10" s="273"/>
      <c r="BI10" s="273"/>
      <c r="BJ10" s="273"/>
      <c r="BK10" s="273"/>
      <c r="BL10" s="273" t="s">
        <v>1</v>
      </c>
      <c r="BM10" s="274"/>
      <c r="BN10" s="274"/>
      <c r="BO10" s="274"/>
      <c r="BP10" s="274"/>
      <c r="BQ10" s="274"/>
      <c r="BR10" s="274"/>
      <c r="BS10" s="274"/>
      <c r="BT10" s="274"/>
      <c r="BU10" s="274"/>
      <c r="BV10" s="274"/>
      <c r="BW10" s="275"/>
      <c r="BX10" s="483">
        <f>BX11+BX12</f>
        <v>2300000</v>
      </c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9"/>
      <c r="CJ10" s="483">
        <f>BX10</f>
        <v>2300000</v>
      </c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9"/>
      <c r="CX10" s="492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9"/>
      <c r="DN10" s="483"/>
      <c r="DO10" s="239"/>
      <c r="DP10" s="239"/>
      <c r="DQ10" s="239"/>
      <c r="DR10" s="239"/>
      <c r="DS10" s="239"/>
      <c r="DT10" s="239"/>
      <c r="DU10" s="239"/>
      <c r="DV10" s="239"/>
      <c r="DW10" s="239"/>
      <c r="DX10" s="240"/>
      <c r="DY10" s="492"/>
      <c r="DZ10" s="178"/>
      <c r="EA10" s="178"/>
      <c r="EB10" s="178"/>
      <c r="EC10" s="178"/>
      <c r="ED10" s="178"/>
      <c r="EE10" s="178"/>
      <c r="EF10" s="178"/>
      <c r="EG10" s="178"/>
      <c r="EH10" s="179"/>
      <c r="EM10" s="35">
        <v>300000</v>
      </c>
      <c r="EN10" s="35">
        <v>2500000</v>
      </c>
    </row>
    <row r="11" spans="1:144" s="6" customFormat="1" ht="16.5" customHeight="1" x14ac:dyDescent="0.2">
      <c r="A11" s="370"/>
      <c r="B11" s="178"/>
      <c r="C11" s="178"/>
      <c r="D11" s="178"/>
      <c r="E11" s="178"/>
      <c r="F11" s="179"/>
      <c r="G11" s="458" t="s">
        <v>350</v>
      </c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385">
        <v>343</v>
      </c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385" t="s">
        <v>351</v>
      </c>
      <c r="AM11" s="388"/>
      <c r="AN11" s="388"/>
      <c r="AO11" s="388"/>
      <c r="AP11" s="388"/>
      <c r="AQ11" s="388"/>
      <c r="AR11" s="388"/>
      <c r="AS11" s="388"/>
      <c r="AT11" s="388"/>
      <c r="AU11" s="388"/>
      <c r="AV11" s="388"/>
      <c r="AW11" s="388"/>
      <c r="AX11" s="507"/>
      <c r="AY11" s="257">
        <f>BX11/BL11+0.01</f>
        <v>35664.072500000002</v>
      </c>
      <c r="AZ11" s="257"/>
      <c r="BA11" s="257"/>
      <c r="BB11" s="257"/>
      <c r="BC11" s="257"/>
      <c r="BD11" s="257"/>
      <c r="BE11" s="257"/>
      <c r="BF11" s="257"/>
      <c r="BG11" s="257"/>
      <c r="BH11" s="257"/>
      <c r="BI11" s="257"/>
      <c r="BJ11" s="257"/>
      <c r="BK11" s="257"/>
      <c r="BL11" s="492">
        <v>64</v>
      </c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9"/>
      <c r="BX11" s="483">
        <f>2782500-500000</f>
        <v>2282500</v>
      </c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40"/>
      <c r="CJ11" s="483">
        <f t="shared" ref="CJ11:CJ49" si="0">BX11</f>
        <v>2282500</v>
      </c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9"/>
      <c r="CX11" s="492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9"/>
      <c r="DN11" s="483"/>
      <c r="DO11" s="239"/>
      <c r="DP11" s="239"/>
      <c r="DQ11" s="239"/>
      <c r="DR11" s="239"/>
      <c r="DS11" s="239"/>
      <c r="DT11" s="239"/>
      <c r="DU11" s="239"/>
      <c r="DV11" s="239"/>
      <c r="DW11" s="239"/>
      <c r="DX11" s="240"/>
      <c r="DY11" s="492"/>
      <c r="DZ11" s="178"/>
      <c r="EA11" s="178"/>
      <c r="EB11" s="178"/>
      <c r="EC11" s="178"/>
      <c r="ED11" s="178"/>
      <c r="EE11" s="178"/>
      <c r="EF11" s="178"/>
      <c r="EG11" s="178"/>
      <c r="EH11" s="179"/>
      <c r="EM11" s="35"/>
      <c r="EN11" s="35"/>
    </row>
    <row r="12" spans="1:144" s="6" customFormat="1" ht="16.5" customHeight="1" x14ac:dyDescent="0.2">
      <c r="A12" s="370"/>
      <c r="B12" s="178"/>
      <c r="C12" s="178"/>
      <c r="D12" s="178"/>
      <c r="E12" s="178"/>
      <c r="F12" s="179"/>
      <c r="G12" s="458" t="s">
        <v>352</v>
      </c>
      <c r="H12" s="458"/>
      <c r="I12" s="458"/>
      <c r="J12" s="458"/>
      <c r="K12" s="458"/>
      <c r="L12" s="458"/>
      <c r="M12" s="458"/>
      <c r="N12" s="458"/>
      <c r="O12" s="458"/>
      <c r="P12" s="458"/>
      <c r="Q12" s="458"/>
      <c r="R12" s="458"/>
      <c r="S12" s="458"/>
      <c r="T12" s="458"/>
      <c r="U12" s="458"/>
      <c r="V12" s="458"/>
      <c r="W12" s="458"/>
      <c r="X12" s="385">
        <v>343</v>
      </c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385" t="s">
        <v>351</v>
      </c>
      <c r="AM12" s="388"/>
      <c r="AN12" s="388"/>
      <c r="AO12" s="388"/>
      <c r="AP12" s="388"/>
      <c r="AQ12" s="388"/>
      <c r="AR12" s="388"/>
      <c r="AS12" s="388"/>
      <c r="AT12" s="388"/>
      <c r="AU12" s="388"/>
      <c r="AV12" s="388"/>
      <c r="AW12" s="388"/>
      <c r="AX12" s="507"/>
      <c r="AY12" s="257">
        <v>350</v>
      </c>
      <c r="AZ12" s="257"/>
      <c r="BA12" s="257"/>
      <c r="BB12" s="257"/>
      <c r="BC12" s="257"/>
      <c r="BD12" s="257"/>
      <c r="BE12" s="257"/>
      <c r="BF12" s="257"/>
      <c r="BG12" s="257"/>
      <c r="BH12" s="257"/>
      <c r="BI12" s="257"/>
      <c r="BJ12" s="257"/>
      <c r="BK12" s="257"/>
      <c r="BL12" s="492">
        <v>50</v>
      </c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9"/>
      <c r="BX12" s="483">
        <f>AY12*BL12</f>
        <v>17500</v>
      </c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40"/>
      <c r="CJ12" s="483">
        <f t="shared" si="0"/>
        <v>17500</v>
      </c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9"/>
      <c r="CX12" s="492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9"/>
      <c r="DN12" s="483"/>
      <c r="DO12" s="239"/>
      <c r="DP12" s="239"/>
      <c r="DQ12" s="239"/>
      <c r="DR12" s="239"/>
      <c r="DS12" s="239"/>
      <c r="DT12" s="239"/>
      <c r="DU12" s="239"/>
      <c r="DV12" s="239"/>
      <c r="DW12" s="239"/>
      <c r="DX12" s="240"/>
      <c r="DY12" s="492"/>
      <c r="DZ12" s="178"/>
      <c r="EA12" s="178"/>
      <c r="EB12" s="178"/>
      <c r="EC12" s="178"/>
      <c r="ED12" s="178"/>
      <c r="EE12" s="178"/>
      <c r="EF12" s="178"/>
      <c r="EG12" s="178"/>
      <c r="EH12" s="179"/>
      <c r="EM12" s="35"/>
      <c r="EN12" s="35"/>
    </row>
    <row r="13" spans="1:144" s="6" customFormat="1" ht="46.5" customHeight="1" x14ac:dyDescent="0.2">
      <c r="A13" s="370" t="s">
        <v>357</v>
      </c>
      <c r="B13" s="178"/>
      <c r="C13" s="178"/>
      <c r="D13" s="178"/>
      <c r="E13" s="178"/>
      <c r="F13" s="179"/>
      <c r="G13" s="458" t="s">
        <v>353</v>
      </c>
      <c r="H13" s="458"/>
      <c r="I13" s="458"/>
      <c r="J13" s="458"/>
      <c r="K13" s="458"/>
      <c r="L13" s="458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385">
        <v>344</v>
      </c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385" t="s">
        <v>354</v>
      </c>
      <c r="AM13" s="388"/>
      <c r="AN13" s="388"/>
      <c r="AO13" s="388"/>
      <c r="AP13" s="388"/>
      <c r="AQ13" s="388"/>
      <c r="AR13" s="388"/>
      <c r="AS13" s="388"/>
      <c r="AT13" s="388"/>
      <c r="AU13" s="388"/>
      <c r="AV13" s="388"/>
      <c r="AW13" s="388"/>
      <c r="AX13" s="507"/>
      <c r="AY13" s="266"/>
      <c r="AZ13" s="266"/>
      <c r="BA13" s="266"/>
      <c r="BB13" s="266"/>
      <c r="BC13" s="266"/>
      <c r="BD13" s="266"/>
      <c r="BE13" s="266"/>
      <c r="BF13" s="266"/>
      <c r="BG13" s="266"/>
      <c r="BH13" s="266"/>
      <c r="BI13" s="266"/>
      <c r="BJ13" s="266"/>
      <c r="BK13" s="266"/>
      <c r="BL13" s="483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40"/>
      <c r="BX13" s="483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40"/>
      <c r="CJ13" s="483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9"/>
      <c r="CX13" s="492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9"/>
      <c r="DN13" s="483"/>
      <c r="DO13" s="239"/>
      <c r="DP13" s="239"/>
      <c r="DQ13" s="239"/>
      <c r="DR13" s="239"/>
      <c r="DS13" s="239"/>
      <c r="DT13" s="239"/>
      <c r="DU13" s="239"/>
      <c r="DV13" s="239"/>
      <c r="DW13" s="239"/>
      <c r="DX13" s="240"/>
      <c r="DY13" s="492"/>
      <c r="DZ13" s="178"/>
      <c r="EA13" s="178"/>
      <c r="EB13" s="178"/>
      <c r="EC13" s="178"/>
      <c r="ED13" s="178"/>
      <c r="EE13" s="178"/>
      <c r="EF13" s="178"/>
      <c r="EG13" s="178"/>
      <c r="EH13" s="179"/>
      <c r="EM13" s="35"/>
      <c r="EN13" s="35"/>
    </row>
    <row r="14" spans="1:144" s="6" customFormat="1" ht="34.5" customHeight="1" x14ac:dyDescent="0.2">
      <c r="A14" s="508" t="s">
        <v>348</v>
      </c>
      <c r="B14" s="509"/>
      <c r="C14" s="509"/>
      <c r="D14" s="509"/>
      <c r="E14" s="509"/>
      <c r="F14" s="510"/>
      <c r="G14" s="458" t="s">
        <v>360</v>
      </c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385">
        <v>345</v>
      </c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385"/>
      <c r="AM14" s="388"/>
      <c r="AN14" s="388"/>
      <c r="AO14" s="388"/>
      <c r="AP14" s="388"/>
      <c r="AQ14" s="388"/>
      <c r="AR14" s="388"/>
      <c r="AS14" s="388"/>
      <c r="AT14" s="388"/>
      <c r="AU14" s="388"/>
      <c r="AV14" s="388"/>
      <c r="AW14" s="388"/>
      <c r="AX14" s="507"/>
      <c r="AY14" s="266"/>
      <c r="AZ14" s="266"/>
      <c r="BA14" s="266"/>
      <c r="BB14" s="266"/>
      <c r="BC14" s="266"/>
      <c r="BD14" s="266"/>
      <c r="BE14" s="266"/>
      <c r="BF14" s="266"/>
      <c r="BG14" s="266"/>
      <c r="BH14" s="266"/>
      <c r="BI14" s="266"/>
      <c r="BJ14" s="266"/>
      <c r="BK14" s="266"/>
      <c r="BL14" s="483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40"/>
      <c r="BX14" s="483">
        <f>SUM(BX15:CI25)</f>
        <v>2140357</v>
      </c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40"/>
      <c r="CJ14" s="483">
        <f>SUM(CJ15:CW25)</f>
        <v>140357</v>
      </c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9"/>
      <c r="CX14" s="483">
        <f>CX15+CX16+CX17+CX18+CX19+CX20+CX21+CX22+CX23+CX24</f>
        <v>2000000</v>
      </c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9"/>
      <c r="DN14" s="483"/>
      <c r="DO14" s="239"/>
      <c r="DP14" s="239"/>
      <c r="DQ14" s="239"/>
      <c r="DR14" s="239"/>
      <c r="DS14" s="239"/>
      <c r="DT14" s="239"/>
      <c r="DU14" s="239"/>
      <c r="DV14" s="239"/>
      <c r="DW14" s="239"/>
      <c r="DX14" s="240"/>
      <c r="DY14" s="492"/>
      <c r="DZ14" s="178"/>
      <c r="EA14" s="178"/>
      <c r="EB14" s="178"/>
      <c r="EC14" s="178"/>
      <c r="ED14" s="178"/>
      <c r="EE14" s="178"/>
      <c r="EF14" s="178"/>
      <c r="EG14" s="178"/>
      <c r="EH14" s="179"/>
      <c r="EM14" s="35"/>
      <c r="EN14" s="35"/>
    </row>
    <row r="15" spans="1:144" s="6" customFormat="1" ht="16.5" customHeight="1" x14ac:dyDescent="0.2">
      <c r="A15" s="370"/>
      <c r="B15" s="178"/>
      <c r="C15" s="178"/>
      <c r="D15" s="178"/>
      <c r="E15" s="178"/>
      <c r="F15" s="179"/>
      <c r="G15" s="458" t="s">
        <v>361</v>
      </c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385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385" t="s">
        <v>354</v>
      </c>
      <c r="AM15" s="388"/>
      <c r="AN15" s="388"/>
      <c r="AO15" s="388"/>
      <c r="AP15" s="388"/>
      <c r="AQ15" s="388"/>
      <c r="AR15" s="388"/>
      <c r="AS15" s="388"/>
      <c r="AT15" s="388"/>
      <c r="AU15" s="388"/>
      <c r="AV15" s="388"/>
      <c r="AW15" s="388"/>
      <c r="AX15" s="507"/>
      <c r="AY15" s="266">
        <v>262</v>
      </c>
      <c r="AZ15" s="266"/>
      <c r="BA15" s="266"/>
      <c r="BB15" s="266"/>
      <c r="BC15" s="266"/>
      <c r="BD15" s="266"/>
      <c r="BE15" s="266"/>
      <c r="BF15" s="266"/>
      <c r="BG15" s="266"/>
      <c r="BH15" s="266"/>
      <c r="BI15" s="266"/>
      <c r="BJ15" s="266"/>
      <c r="BK15" s="266"/>
      <c r="BL15" s="483">
        <v>1200</v>
      </c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40"/>
      <c r="BX15" s="483">
        <f t="shared" ref="BX15:BX22" si="1">AY15*BL15</f>
        <v>314400</v>
      </c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40"/>
      <c r="CJ15" s="483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9"/>
      <c r="CX15" s="483">
        <f>BX15</f>
        <v>314400</v>
      </c>
      <c r="CY15" s="178"/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9"/>
      <c r="DN15" s="483"/>
      <c r="DO15" s="239"/>
      <c r="DP15" s="239"/>
      <c r="DQ15" s="239"/>
      <c r="DR15" s="239"/>
      <c r="DS15" s="239"/>
      <c r="DT15" s="239"/>
      <c r="DU15" s="239"/>
      <c r="DV15" s="239"/>
      <c r="DW15" s="239"/>
      <c r="DX15" s="240"/>
      <c r="DY15" s="492"/>
      <c r="DZ15" s="178"/>
      <c r="EA15" s="178"/>
      <c r="EB15" s="178"/>
      <c r="EC15" s="178"/>
      <c r="ED15" s="178"/>
      <c r="EE15" s="178"/>
      <c r="EF15" s="178"/>
      <c r="EG15" s="178"/>
      <c r="EH15" s="179"/>
      <c r="EM15" s="35">
        <v>2600000</v>
      </c>
      <c r="EN15" s="35"/>
    </row>
    <row r="16" spans="1:144" s="6" customFormat="1" ht="16.5" customHeight="1" x14ac:dyDescent="0.2">
      <c r="A16" s="370"/>
      <c r="B16" s="178"/>
      <c r="C16" s="178"/>
      <c r="D16" s="178"/>
      <c r="E16" s="178"/>
      <c r="F16" s="179"/>
      <c r="G16" s="458" t="s">
        <v>362</v>
      </c>
      <c r="H16" s="458"/>
      <c r="I16" s="458"/>
      <c r="J16" s="458"/>
      <c r="K16" s="458"/>
      <c r="L16" s="458"/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385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385" t="s">
        <v>354</v>
      </c>
      <c r="AM16" s="388"/>
      <c r="AN16" s="388"/>
      <c r="AO16" s="388"/>
      <c r="AP16" s="388"/>
      <c r="AQ16" s="388"/>
      <c r="AR16" s="388"/>
      <c r="AS16" s="388"/>
      <c r="AT16" s="388"/>
      <c r="AU16" s="388"/>
      <c r="AV16" s="388"/>
      <c r="AW16" s="388"/>
      <c r="AX16" s="507"/>
      <c r="AY16" s="266">
        <v>260</v>
      </c>
      <c r="AZ16" s="266"/>
      <c r="BA16" s="266"/>
      <c r="BB16" s="266"/>
      <c r="BC16" s="266"/>
      <c r="BD16" s="266"/>
      <c r="BE16" s="266"/>
      <c r="BF16" s="266"/>
      <c r="BG16" s="266"/>
      <c r="BH16" s="266"/>
      <c r="BI16" s="266"/>
      <c r="BJ16" s="266"/>
      <c r="BK16" s="266"/>
      <c r="BL16" s="483">
        <v>700</v>
      </c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40"/>
      <c r="BX16" s="483">
        <f t="shared" si="1"/>
        <v>182000</v>
      </c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40"/>
      <c r="CJ16" s="483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9"/>
      <c r="CX16" s="483">
        <f t="shared" ref="CX16:CX24" si="2">BX16</f>
        <v>182000</v>
      </c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9"/>
      <c r="DN16" s="483"/>
      <c r="DO16" s="239"/>
      <c r="DP16" s="239"/>
      <c r="DQ16" s="239"/>
      <c r="DR16" s="239"/>
      <c r="DS16" s="239"/>
      <c r="DT16" s="239"/>
      <c r="DU16" s="239"/>
      <c r="DV16" s="239"/>
      <c r="DW16" s="239"/>
      <c r="DX16" s="240"/>
      <c r="DY16" s="492"/>
      <c r="DZ16" s="178"/>
      <c r="EA16" s="178"/>
      <c r="EB16" s="178"/>
      <c r="EC16" s="178"/>
      <c r="ED16" s="178"/>
      <c r="EE16" s="178"/>
      <c r="EF16" s="178"/>
      <c r="EG16" s="178"/>
      <c r="EH16" s="179"/>
      <c r="EM16" s="35">
        <f>EM15-CJ14</f>
        <v>2459643</v>
      </c>
      <c r="EN16" s="35"/>
    </row>
    <row r="17" spans="1:144" s="6" customFormat="1" ht="16.5" customHeight="1" x14ac:dyDescent="0.2">
      <c r="A17" s="370"/>
      <c r="B17" s="178"/>
      <c r="C17" s="178"/>
      <c r="D17" s="178"/>
      <c r="E17" s="178"/>
      <c r="F17" s="179"/>
      <c r="G17" s="458" t="s">
        <v>363</v>
      </c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385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385" t="s">
        <v>354</v>
      </c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507"/>
      <c r="AY17" s="266">
        <v>260</v>
      </c>
      <c r="AZ17" s="266"/>
      <c r="BA17" s="266"/>
      <c r="BB17" s="266"/>
      <c r="BC17" s="266"/>
      <c r="BD17" s="266"/>
      <c r="BE17" s="266"/>
      <c r="BF17" s="266"/>
      <c r="BG17" s="266"/>
      <c r="BH17" s="266"/>
      <c r="BI17" s="266"/>
      <c r="BJ17" s="266"/>
      <c r="BK17" s="266"/>
      <c r="BL17" s="483">
        <v>700</v>
      </c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40"/>
      <c r="BX17" s="483">
        <f t="shared" si="1"/>
        <v>182000</v>
      </c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40"/>
      <c r="CJ17" s="483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9"/>
      <c r="CX17" s="483">
        <f t="shared" si="2"/>
        <v>182000</v>
      </c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9"/>
      <c r="DN17" s="483"/>
      <c r="DO17" s="239"/>
      <c r="DP17" s="239"/>
      <c r="DQ17" s="239"/>
      <c r="DR17" s="239"/>
      <c r="DS17" s="239"/>
      <c r="DT17" s="239"/>
      <c r="DU17" s="239"/>
      <c r="DV17" s="239"/>
      <c r="DW17" s="239"/>
      <c r="DX17" s="240"/>
      <c r="DY17" s="492"/>
      <c r="DZ17" s="178"/>
      <c r="EA17" s="178"/>
      <c r="EB17" s="178"/>
      <c r="EC17" s="178"/>
      <c r="ED17" s="178"/>
      <c r="EE17" s="178"/>
      <c r="EF17" s="178"/>
      <c r="EG17" s="178"/>
      <c r="EH17" s="179"/>
      <c r="EM17" s="35"/>
      <c r="EN17" s="35"/>
    </row>
    <row r="18" spans="1:144" s="6" customFormat="1" ht="16.5" customHeight="1" x14ac:dyDescent="0.2">
      <c r="A18" s="370"/>
      <c r="B18" s="178"/>
      <c r="C18" s="178"/>
      <c r="D18" s="178"/>
      <c r="E18" s="178"/>
      <c r="F18" s="179"/>
      <c r="G18" s="458" t="s">
        <v>364</v>
      </c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458"/>
      <c r="U18" s="458"/>
      <c r="V18" s="458"/>
      <c r="W18" s="458"/>
      <c r="X18" s="385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385" t="s">
        <v>354</v>
      </c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507"/>
      <c r="AY18" s="266">
        <v>260</v>
      </c>
      <c r="AZ18" s="266"/>
      <c r="BA18" s="266"/>
      <c r="BB18" s="266"/>
      <c r="BC18" s="266"/>
      <c r="BD18" s="266"/>
      <c r="BE18" s="266"/>
      <c r="BF18" s="266"/>
      <c r="BG18" s="266"/>
      <c r="BH18" s="266"/>
      <c r="BI18" s="266"/>
      <c r="BJ18" s="266"/>
      <c r="BK18" s="266"/>
      <c r="BL18" s="483">
        <v>520</v>
      </c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40"/>
      <c r="BX18" s="483">
        <f t="shared" si="1"/>
        <v>135200</v>
      </c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40"/>
      <c r="CJ18" s="483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9"/>
      <c r="CX18" s="483">
        <f t="shared" si="2"/>
        <v>135200</v>
      </c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9"/>
      <c r="DN18" s="483"/>
      <c r="DO18" s="239"/>
      <c r="DP18" s="239"/>
      <c r="DQ18" s="239"/>
      <c r="DR18" s="239"/>
      <c r="DS18" s="239"/>
      <c r="DT18" s="239"/>
      <c r="DU18" s="239"/>
      <c r="DV18" s="239"/>
      <c r="DW18" s="239"/>
      <c r="DX18" s="240"/>
      <c r="DY18" s="492"/>
      <c r="DZ18" s="178"/>
      <c r="EA18" s="178"/>
      <c r="EB18" s="178"/>
      <c r="EC18" s="178"/>
      <c r="ED18" s="178"/>
      <c r="EE18" s="178"/>
      <c r="EF18" s="178"/>
      <c r="EG18" s="178"/>
      <c r="EH18" s="179"/>
      <c r="EM18" s="35"/>
      <c r="EN18" s="35"/>
    </row>
    <row r="19" spans="1:144" s="6" customFormat="1" ht="16.5" customHeight="1" x14ac:dyDescent="0.2">
      <c r="A19" s="370"/>
      <c r="B19" s="178"/>
      <c r="C19" s="178"/>
      <c r="D19" s="178"/>
      <c r="E19" s="178"/>
      <c r="F19" s="179"/>
      <c r="G19" s="455" t="s">
        <v>365</v>
      </c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5"/>
      <c r="T19" s="455"/>
      <c r="U19" s="455"/>
      <c r="V19" s="455"/>
      <c r="W19" s="455"/>
      <c r="X19" s="385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385" t="s">
        <v>354</v>
      </c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507"/>
      <c r="AY19" s="266">
        <v>800</v>
      </c>
      <c r="AZ19" s="266"/>
      <c r="BA19" s="266"/>
      <c r="BB19" s="266"/>
      <c r="BC19" s="266"/>
      <c r="BD19" s="266"/>
      <c r="BE19" s="266"/>
      <c r="BF19" s="266"/>
      <c r="BG19" s="266"/>
      <c r="BH19" s="266"/>
      <c r="BI19" s="266"/>
      <c r="BJ19" s="266"/>
      <c r="BK19" s="266"/>
      <c r="BL19" s="483">
        <v>175</v>
      </c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40"/>
      <c r="BX19" s="483">
        <f t="shared" si="1"/>
        <v>140000</v>
      </c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40"/>
      <c r="CJ19" s="483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9"/>
      <c r="CX19" s="483">
        <f t="shared" si="2"/>
        <v>140000</v>
      </c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9"/>
      <c r="DN19" s="483"/>
      <c r="DO19" s="239"/>
      <c r="DP19" s="239"/>
      <c r="DQ19" s="239"/>
      <c r="DR19" s="239"/>
      <c r="DS19" s="239"/>
      <c r="DT19" s="239"/>
      <c r="DU19" s="239"/>
      <c r="DV19" s="239"/>
      <c r="DW19" s="239"/>
      <c r="DX19" s="240"/>
      <c r="DY19" s="492"/>
      <c r="DZ19" s="178"/>
      <c r="EA19" s="178"/>
      <c r="EB19" s="178"/>
      <c r="EC19" s="178"/>
      <c r="ED19" s="178"/>
      <c r="EE19" s="178"/>
      <c r="EF19" s="178"/>
      <c r="EG19" s="178"/>
      <c r="EH19" s="179"/>
      <c r="EM19" s="35"/>
      <c r="EN19" s="35"/>
    </row>
    <row r="20" spans="1:144" s="6" customFormat="1" ht="16.5" customHeight="1" x14ac:dyDescent="0.2">
      <c r="A20" s="370"/>
      <c r="B20" s="178"/>
      <c r="C20" s="178"/>
      <c r="D20" s="178"/>
      <c r="E20" s="178"/>
      <c r="F20" s="179"/>
      <c r="G20" s="455" t="s">
        <v>365</v>
      </c>
      <c r="H20" s="455"/>
      <c r="I20" s="455"/>
      <c r="J20" s="455"/>
      <c r="K20" s="455"/>
      <c r="L20" s="455"/>
      <c r="M20" s="455"/>
      <c r="N20" s="455"/>
      <c r="O20" s="455"/>
      <c r="P20" s="455"/>
      <c r="Q20" s="455"/>
      <c r="R20" s="455"/>
      <c r="S20" s="455"/>
      <c r="T20" s="455"/>
      <c r="U20" s="455"/>
      <c r="V20" s="455"/>
      <c r="W20" s="455"/>
      <c r="X20" s="385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385" t="s">
        <v>354</v>
      </c>
      <c r="AM20" s="388"/>
      <c r="AN20" s="388"/>
      <c r="AO20" s="388"/>
      <c r="AP20" s="388"/>
      <c r="AQ20" s="388"/>
      <c r="AR20" s="388"/>
      <c r="AS20" s="388"/>
      <c r="AT20" s="388"/>
      <c r="AU20" s="388"/>
      <c r="AV20" s="388"/>
      <c r="AW20" s="388"/>
      <c r="AX20" s="507"/>
      <c r="AY20" s="266">
        <v>800</v>
      </c>
      <c r="AZ20" s="266"/>
      <c r="BA20" s="266"/>
      <c r="BB20" s="266"/>
      <c r="BC20" s="266"/>
      <c r="BD20" s="266"/>
      <c r="BE20" s="266"/>
      <c r="BF20" s="266"/>
      <c r="BG20" s="266"/>
      <c r="BH20" s="266"/>
      <c r="BI20" s="266"/>
      <c r="BJ20" s="266"/>
      <c r="BK20" s="266"/>
      <c r="BL20" s="483">
        <v>140</v>
      </c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40"/>
      <c r="BX20" s="483">
        <f>AY20*BL20</f>
        <v>112000</v>
      </c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40"/>
      <c r="CJ20" s="483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9"/>
      <c r="CX20" s="483">
        <f t="shared" si="2"/>
        <v>112000</v>
      </c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9"/>
      <c r="DN20" s="483"/>
      <c r="DO20" s="239"/>
      <c r="DP20" s="239"/>
      <c r="DQ20" s="239"/>
      <c r="DR20" s="239"/>
      <c r="DS20" s="239"/>
      <c r="DT20" s="239"/>
      <c r="DU20" s="239"/>
      <c r="DV20" s="239"/>
      <c r="DW20" s="239"/>
      <c r="DX20" s="240"/>
      <c r="DY20" s="492"/>
      <c r="DZ20" s="178"/>
      <c r="EA20" s="178"/>
      <c r="EB20" s="178"/>
      <c r="EC20" s="178"/>
      <c r="ED20" s="178"/>
      <c r="EE20" s="178"/>
      <c r="EF20" s="178"/>
      <c r="EG20" s="178"/>
      <c r="EH20" s="179"/>
      <c r="EM20" s="35"/>
      <c r="EN20" s="35"/>
    </row>
    <row r="21" spans="1:144" s="6" customFormat="1" ht="16.5" customHeight="1" x14ac:dyDescent="0.2">
      <c r="A21" s="370"/>
      <c r="B21" s="178"/>
      <c r="C21" s="178"/>
      <c r="D21" s="178"/>
      <c r="E21" s="178"/>
      <c r="F21" s="179"/>
      <c r="G21" s="455" t="s">
        <v>366</v>
      </c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5"/>
      <c r="S21" s="455"/>
      <c r="T21" s="455"/>
      <c r="U21" s="455"/>
      <c r="V21" s="455"/>
      <c r="W21" s="455"/>
      <c r="X21" s="385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385" t="s">
        <v>354</v>
      </c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507"/>
      <c r="AY21" s="266">
        <v>660</v>
      </c>
      <c r="AZ21" s="266"/>
      <c r="BA21" s="266"/>
      <c r="BB21" s="266"/>
      <c r="BC21" s="266"/>
      <c r="BD21" s="266"/>
      <c r="BE21" s="266"/>
      <c r="BF21" s="266"/>
      <c r="BG21" s="266"/>
      <c r="BH21" s="266"/>
      <c r="BI21" s="266"/>
      <c r="BJ21" s="266"/>
      <c r="BK21" s="266"/>
      <c r="BL21" s="483">
        <v>700</v>
      </c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40"/>
      <c r="BX21" s="483">
        <f t="shared" si="1"/>
        <v>462000</v>
      </c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40"/>
      <c r="CJ21" s="483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9"/>
      <c r="CX21" s="483">
        <f t="shared" si="2"/>
        <v>462000</v>
      </c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9"/>
      <c r="DN21" s="483"/>
      <c r="DO21" s="239"/>
      <c r="DP21" s="239"/>
      <c r="DQ21" s="239"/>
      <c r="DR21" s="239"/>
      <c r="DS21" s="239"/>
      <c r="DT21" s="239"/>
      <c r="DU21" s="239"/>
      <c r="DV21" s="239"/>
      <c r="DW21" s="239"/>
      <c r="DX21" s="240"/>
      <c r="DY21" s="492"/>
      <c r="DZ21" s="178"/>
      <c r="EA21" s="178"/>
      <c r="EB21" s="178"/>
      <c r="EC21" s="178"/>
      <c r="ED21" s="178"/>
      <c r="EE21" s="178"/>
      <c r="EF21" s="178"/>
      <c r="EG21" s="178"/>
      <c r="EH21" s="179"/>
      <c r="EM21" s="35"/>
      <c r="EN21" s="35"/>
    </row>
    <row r="22" spans="1:144" s="6" customFormat="1" ht="16.5" customHeight="1" x14ac:dyDescent="0.2">
      <c r="A22" s="370"/>
      <c r="B22" s="178"/>
      <c r="C22" s="178"/>
      <c r="D22" s="178"/>
      <c r="E22" s="178"/>
      <c r="F22" s="179"/>
      <c r="G22" s="455" t="s">
        <v>367</v>
      </c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5"/>
      <c r="X22" s="385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385" t="s">
        <v>354</v>
      </c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507"/>
      <c r="AY22" s="266">
        <v>660</v>
      </c>
      <c r="AZ22" s="266"/>
      <c r="BA22" s="266"/>
      <c r="BB22" s="266"/>
      <c r="BC22" s="266"/>
      <c r="BD22" s="266"/>
      <c r="BE22" s="266"/>
      <c r="BF22" s="266"/>
      <c r="BG22" s="266"/>
      <c r="BH22" s="266"/>
      <c r="BI22" s="266"/>
      <c r="BJ22" s="266"/>
      <c r="BK22" s="266"/>
      <c r="BL22" s="483">
        <v>370</v>
      </c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40"/>
      <c r="BX22" s="483">
        <f t="shared" si="1"/>
        <v>244200</v>
      </c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40"/>
      <c r="CJ22" s="483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9"/>
      <c r="CX22" s="483">
        <f t="shared" si="2"/>
        <v>244200</v>
      </c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9"/>
      <c r="DN22" s="483"/>
      <c r="DO22" s="239"/>
      <c r="DP22" s="239"/>
      <c r="DQ22" s="239"/>
      <c r="DR22" s="239"/>
      <c r="DS22" s="239"/>
      <c r="DT22" s="239"/>
      <c r="DU22" s="239"/>
      <c r="DV22" s="239"/>
      <c r="DW22" s="239"/>
      <c r="DX22" s="240"/>
      <c r="DY22" s="492"/>
      <c r="DZ22" s="178"/>
      <c r="EA22" s="178"/>
      <c r="EB22" s="178"/>
      <c r="EC22" s="178"/>
      <c r="ED22" s="178"/>
      <c r="EE22" s="178"/>
      <c r="EF22" s="178"/>
      <c r="EG22" s="178"/>
      <c r="EH22" s="179"/>
      <c r="EM22" s="35"/>
      <c r="EN22" s="35"/>
    </row>
    <row r="23" spans="1:144" s="6" customFormat="1" ht="16.5" customHeight="1" x14ac:dyDescent="0.2">
      <c r="A23" s="370"/>
      <c r="B23" s="178"/>
      <c r="C23" s="178"/>
      <c r="D23" s="178"/>
      <c r="E23" s="178"/>
      <c r="F23" s="179"/>
      <c r="G23" s="455" t="s">
        <v>368</v>
      </c>
      <c r="H23" s="455"/>
      <c r="I23" s="455"/>
      <c r="J23" s="455"/>
      <c r="K23" s="455"/>
      <c r="L23" s="455"/>
      <c r="M23" s="455"/>
      <c r="N23" s="455"/>
      <c r="O23" s="455"/>
      <c r="P23" s="455"/>
      <c r="Q23" s="455"/>
      <c r="R23" s="455"/>
      <c r="S23" s="455"/>
      <c r="T23" s="455"/>
      <c r="U23" s="455"/>
      <c r="V23" s="455"/>
      <c r="W23" s="455"/>
      <c r="X23" s="385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385" t="s">
        <v>354</v>
      </c>
      <c r="AM23" s="388"/>
      <c r="AN23" s="388"/>
      <c r="AO23" s="388"/>
      <c r="AP23" s="388"/>
      <c r="AQ23" s="388"/>
      <c r="AR23" s="388"/>
      <c r="AS23" s="388"/>
      <c r="AT23" s="388"/>
      <c r="AU23" s="388"/>
      <c r="AV23" s="388"/>
      <c r="AW23" s="388"/>
      <c r="AX23" s="507"/>
      <c r="AY23" s="266">
        <v>710</v>
      </c>
      <c r="AZ23" s="266"/>
      <c r="BA23" s="266"/>
      <c r="BB23" s="266"/>
      <c r="BC23" s="266"/>
      <c r="BD23" s="266"/>
      <c r="BE23" s="266"/>
      <c r="BF23" s="266"/>
      <c r="BG23" s="266"/>
      <c r="BH23" s="266"/>
      <c r="BI23" s="266"/>
      <c r="BJ23" s="266"/>
      <c r="BK23" s="266"/>
      <c r="BL23" s="483">
        <v>120</v>
      </c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40"/>
      <c r="BX23" s="483">
        <f>AY23*BL23</f>
        <v>85200</v>
      </c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40"/>
      <c r="CJ23" s="483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9"/>
      <c r="CX23" s="483">
        <f t="shared" si="2"/>
        <v>85200</v>
      </c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9"/>
      <c r="DN23" s="483"/>
      <c r="DO23" s="239"/>
      <c r="DP23" s="239"/>
      <c r="DQ23" s="239"/>
      <c r="DR23" s="239"/>
      <c r="DS23" s="239"/>
      <c r="DT23" s="239"/>
      <c r="DU23" s="239"/>
      <c r="DV23" s="239"/>
      <c r="DW23" s="239"/>
      <c r="DX23" s="240"/>
      <c r="DY23" s="492"/>
      <c r="DZ23" s="178"/>
      <c r="EA23" s="178"/>
      <c r="EB23" s="178"/>
      <c r="EC23" s="178"/>
      <c r="ED23" s="178"/>
      <c r="EE23" s="178"/>
      <c r="EF23" s="178"/>
      <c r="EG23" s="178"/>
      <c r="EH23" s="179"/>
      <c r="EM23" s="35"/>
      <c r="EN23" s="35"/>
    </row>
    <row r="24" spans="1:144" s="6" customFormat="1" ht="16.5" customHeight="1" x14ac:dyDescent="0.2">
      <c r="A24" s="370"/>
      <c r="B24" s="178"/>
      <c r="C24" s="178"/>
      <c r="D24" s="178"/>
      <c r="E24" s="178"/>
      <c r="F24" s="179"/>
      <c r="G24" s="458" t="s">
        <v>369</v>
      </c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385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385" t="s">
        <v>354</v>
      </c>
      <c r="AM24" s="388"/>
      <c r="AN24" s="388"/>
      <c r="AO24" s="388"/>
      <c r="AP24" s="388"/>
      <c r="AQ24" s="388"/>
      <c r="AR24" s="388"/>
      <c r="AS24" s="388"/>
      <c r="AT24" s="388"/>
      <c r="AU24" s="388"/>
      <c r="AV24" s="388"/>
      <c r="AW24" s="388"/>
      <c r="AX24" s="507"/>
      <c r="AY24" s="266">
        <v>260</v>
      </c>
      <c r="AZ24" s="266"/>
      <c r="BA24" s="266"/>
      <c r="BB24" s="266"/>
      <c r="BC24" s="266"/>
      <c r="BD24" s="266"/>
      <c r="BE24" s="266"/>
      <c r="BF24" s="266"/>
      <c r="BG24" s="266"/>
      <c r="BH24" s="266"/>
      <c r="BI24" s="266"/>
      <c r="BJ24" s="266"/>
      <c r="BK24" s="266"/>
      <c r="BL24" s="483">
        <v>550</v>
      </c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40"/>
      <c r="BX24" s="483">
        <f>AY24*BL24</f>
        <v>143000</v>
      </c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40"/>
      <c r="CJ24" s="483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9"/>
      <c r="CX24" s="483">
        <f t="shared" si="2"/>
        <v>143000</v>
      </c>
      <c r="CY24" s="178"/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9"/>
      <c r="DN24" s="483"/>
      <c r="DO24" s="239"/>
      <c r="DP24" s="239"/>
      <c r="DQ24" s="239"/>
      <c r="DR24" s="239"/>
      <c r="DS24" s="239"/>
      <c r="DT24" s="239"/>
      <c r="DU24" s="239"/>
      <c r="DV24" s="239"/>
      <c r="DW24" s="239"/>
      <c r="DX24" s="240"/>
      <c r="DY24" s="492"/>
      <c r="DZ24" s="178"/>
      <c r="EA24" s="178"/>
      <c r="EB24" s="178"/>
      <c r="EC24" s="178"/>
      <c r="ED24" s="178"/>
      <c r="EE24" s="178"/>
      <c r="EF24" s="178"/>
      <c r="EG24" s="178"/>
      <c r="EH24" s="179"/>
      <c r="EM24" s="35"/>
      <c r="EN24" s="35"/>
    </row>
    <row r="25" spans="1:144" s="6" customFormat="1" ht="16.5" customHeight="1" x14ac:dyDescent="0.2">
      <c r="A25" s="370"/>
      <c r="B25" s="178"/>
      <c r="C25" s="178"/>
      <c r="D25" s="178"/>
      <c r="E25" s="178"/>
      <c r="F25" s="179"/>
      <c r="G25" s="458" t="s">
        <v>382</v>
      </c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  <c r="X25" s="385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385" t="s">
        <v>354</v>
      </c>
      <c r="AM25" s="388"/>
      <c r="AN25" s="388"/>
      <c r="AO25" s="388"/>
      <c r="AP25" s="388"/>
      <c r="AQ25" s="388"/>
      <c r="AR25" s="388"/>
      <c r="AS25" s="388"/>
      <c r="AT25" s="388"/>
      <c r="AU25" s="388"/>
      <c r="AV25" s="388"/>
      <c r="AW25" s="388"/>
      <c r="AX25" s="507"/>
      <c r="AY25" s="266">
        <v>1</v>
      </c>
      <c r="AZ25" s="266"/>
      <c r="BA25" s="266"/>
      <c r="BB25" s="266"/>
      <c r="BC25" s="266"/>
      <c r="BD25" s="266"/>
      <c r="BE25" s="266"/>
      <c r="BF25" s="266"/>
      <c r="BG25" s="266"/>
      <c r="BH25" s="266"/>
      <c r="BI25" s="266"/>
      <c r="BJ25" s="266"/>
      <c r="BK25" s="266"/>
      <c r="BL25" s="483">
        <v>140357</v>
      </c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40"/>
      <c r="BX25" s="483">
        <f>AY25*BL25</f>
        <v>140357</v>
      </c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40"/>
      <c r="CJ25" s="483">
        <f t="shared" ref="CJ25:CJ26" si="3">BX25</f>
        <v>140357</v>
      </c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9"/>
      <c r="CX25" s="483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9"/>
      <c r="DN25" s="483"/>
      <c r="DO25" s="239"/>
      <c r="DP25" s="239"/>
      <c r="DQ25" s="239"/>
      <c r="DR25" s="239"/>
      <c r="DS25" s="239"/>
      <c r="DT25" s="239"/>
      <c r="DU25" s="239"/>
      <c r="DV25" s="239"/>
      <c r="DW25" s="239"/>
      <c r="DX25" s="240"/>
      <c r="DY25" s="492"/>
      <c r="DZ25" s="178"/>
      <c r="EA25" s="178"/>
      <c r="EB25" s="178"/>
      <c r="EC25" s="178"/>
      <c r="ED25" s="178"/>
      <c r="EE25" s="178"/>
      <c r="EF25" s="178"/>
      <c r="EG25" s="178"/>
      <c r="EH25" s="179"/>
      <c r="EM25" s="35"/>
      <c r="EN25" s="35"/>
    </row>
    <row r="26" spans="1:144" s="6" customFormat="1" ht="30" customHeight="1" x14ac:dyDescent="0.2">
      <c r="A26" s="370"/>
      <c r="B26" s="178"/>
      <c r="C26" s="178"/>
      <c r="D26" s="178"/>
      <c r="E26" s="178"/>
      <c r="F26" s="179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385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385" t="s">
        <v>354</v>
      </c>
      <c r="AM26" s="388"/>
      <c r="AN26" s="388"/>
      <c r="AO26" s="388"/>
      <c r="AP26" s="388"/>
      <c r="AQ26" s="388"/>
      <c r="AR26" s="388"/>
      <c r="AS26" s="388"/>
      <c r="AT26" s="388"/>
      <c r="AU26" s="388"/>
      <c r="AV26" s="388"/>
      <c r="AW26" s="388"/>
      <c r="AX26" s="507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  <c r="BI26" s="266"/>
      <c r="BJ26" s="266"/>
      <c r="BK26" s="266"/>
      <c r="BL26" s="483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40"/>
      <c r="BX26" s="483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40"/>
      <c r="CJ26" s="483">
        <f t="shared" si="3"/>
        <v>0</v>
      </c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9"/>
      <c r="CX26" s="492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9"/>
      <c r="DN26" s="483"/>
      <c r="DO26" s="239"/>
      <c r="DP26" s="239"/>
      <c r="DQ26" s="239"/>
      <c r="DR26" s="239"/>
      <c r="DS26" s="239"/>
      <c r="DT26" s="239"/>
      <c r="DU26" s="239"/>
      <c r="DV26" s="239"/>
      <c r="DW26" s="239"/>
      <c r="DX26" s="240"/>
      <c r="DY26" s="492"/>
      <c r="DZ26" s="178"/>
      <c r="EA26" s="178"/>
      <c r="EB26" s="178"/>
      <c r="EC26" s="178"/>
      <c r="ED26" s="178"/>
      <c r="EE26" s="178"/>
      <c r="EF26" s="178"/>
      <c r="EG26" s="178"/>
      <c r="EH26" s="179"/>
      <c r="EM26" s="35"/>
      <c r="EN26" s="35"/>
    </row>
    <row r="27" spans="1:144" s="6" customFormat="1" ht="34.5" customHeight="1" x14ac:dyDescent="0.2">
      <c r="A27" s="508" t="s">
        <v>401</v>
      </c>
      <c r="B27" s="509"/>
      <c r="C27" s="509"/>
      <c r="D27" s="509"/>
      <c r="E27" s="509"/>
      <c r="F27" s="510"/>
      <c r="G27" s="458" t="s">
        <v>358</v>
      </c>
      <c r="H27" s="458"/>
      <c r="I27" s="458"/>
      <c r="J27" s="458"/>
      <c r="K27" s="458"/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385">
        <v>346</v>
      </c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385"/>
      <c r="AM27" s="388"/>
      <c r="AN27" s="388"/>
      <c r="AO27" s="388"/>
      <c r="AP27" s="388"/>
      <c r="AQ27" s="388"/>
      <c r="AR27" s="388"/>
      <c r="AS27" s="388"/>
      <c r="AT27" s="388"/>
      <c r="AU27" s="388"/>
      <c r="AV27" s="388"/>
      <c r="AW27" s="388"/>
      <c r="AX27" s="507"/>
      <c r="AY27" s="266"/>
      <c r="AZ27" s="266"/>
      <c r="BA27" s="266"/>
      <c r="BB27" s="266"/>
      <c r="BC27" s="266"/>
      <c r="BD27" s="266"/>
      <c r="BE27" s="266"/>
      <c r="BF27" s="266"/>
      <c r="BG27" s="266"/>
      <c r="BH27" s="266"/>
      <c r="BI27" s="266"/>
      <c r="BJ27" s="266"/>
      <c r="BK27" s="266"/>
      <c r="BL27" s="483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40"/>
      <c r="BX27" s="483">
        <f>SUM(BX28:CI49)</f>
        <v>200000</v>
      </c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40"/>
      <c r="CJ27" s="483">
        <f>SUM(CJ28:CW38)</f>
        <v>200000</v>
      </c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9"/>
      <c r="CX27" s="492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9"/>
      <c r="DN27" s="483">
        <f>SUM(DN28:DX38)</f>
        <v>0</v>
      </c>
      <c r="DO27" s="239"/>
      <c r="DP27" s="239"/>
      <c r="DQ27" s="239"/>
      <c r="DR27" s="239"/>
      <c r="DS27" s="239"/>
      <c r="DT27" s="239"/>
      <c r="DU27" s="239"/>
      <c r="DV27" s="239"/>
      <c r="DW27" s="239"/>
      <c r="DX27" s="240"/>
      <c r="DY27" s="492"/>
      <c r="DZ27" s="178"/>
      <c r="EA27" s="178"/>
      <c r="EB27" s="178"/>
      <c r="EC27" s="178"/>
      <c r="ED27" s="178"/>
      <c r="EE27" s="178"/>
      <c r="EF27" s="178"/>
      <c r="EG27" s="178"/>
      <c r="EH27" s="179"/>
      <c r="EM27" s="35"/>
      <c r="EN27" s="35"/>
    </row>
    <row r="28" spans="1:144" s="6" customFormat="1" ht="16.5" customHeight="1" x14ac:dyDescent="0.2">
      <c r="A28" s="370"/>
      <c r="B28" s="178"/>
      <c r="C28" s="178"/>
      <c r="D28" s="178"/>
      <c r="E28" s="178"/>
      <c r="F28" s="179"/>
      <c r="G28" s="458" t="s">
        <v>370</v>
      </c>
      <c r="H28" s="458"/>
      <c r="I28" s="458"/>
      <c r="J28" s="458"/>
      <c r="K28" s="458"/>
      <c r="L28" s="458"/>
      <c r="M28" s="458"/>
      <c r="N28" s="458"/>
      <c r="O28" s="458"/>
      <c r="P28" s="458"/>
      <c r="Q28" s="458"/>
      <c r="R28" s="458"/>
      <c r="S28" s="458"/>
      <c r="T28" s="458"/>
      <c r="U28" s="458"/>
      <c r="V28" s="458"/>
      <c r="W28" s="458"/>
      <c r="X28" s="385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385" t="s">
        <v>354</v>
      </c>
      <c r="AM28" s="388"/>
      <c r="AN28" s="388"/>
      <c r="AO28" s="388"/>
      <c r="AP28" s="388"/>
      <c r="AQ28" s="388"/>
      <c r="AR28" s="388"/>
      <c r="AS28" s="388"/>
      <c r="AT28" s="388"/>
      <c r="AU28" s="388"/>
      <c r="AV28" s="388"/>
      <c r="AW28" s="388"/>
      <c r="AX28" s="507"/>
      <c r="AY28" s="266">
        <v>100</v>
      </c>
      <c r="AZ28" s="266"/>
      <c r="BA28" s="266"/>
      <c r="BB28" s="266"/>
      <c r="BC28" s="266"/>
      <c r="BD28" s="266"/>
      <c r="BE28" s="266"/>
      <c r="BF28" s="266"/>
      <c r="BG28" s="266"/>
      <c r="BH28" s="266"/>
      <c r="BI28" s="266"/>
      <c r="BJ28" s="266"/>
      <c r="BK28" s="266"/>
      <c r="BL28" s="483">
        <v>2000</v>
      </c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40"/>
      <c r="BX28" s="483">
        <f>AY28*BL28</f>
        <v>200000</v>
      </c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40"/>
      <c r="CJ28" s="483">
        <f>BX28</f>
        <v>200000</v>
      </c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9"/>
      <c r="CX28" s="492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9"/>
      <c r="DN28" s="483"/>
      <c r="DO28" s="239"/>
      <c r="DP28" s="239"/>
      <c r="DQ28" s="239"/>
      <c r="DR28" s="239"/>
      <c r="DS28" s="239"/>
      <c r="DT28" s="239"/>
      <c r="DU28" s="239"/>
      <c r="DV28" s="239"/>
      <c r="DW28" s="239"/>
      <c r="DX28" s="240"/>
      <c r="DY28" s="492"/>
      <c r="DZ28" s="178"/>
      <c r="EA28" s="178"/>
      <c r="EB28" s="178"/>
      <c r="EC28" s="178"/>
      <c r="ED28" s="178"/>
      <c r="EE28" s="178"/>
      <c r="EF28" s="178"/>
      <c r="EG28" s="178"/>
      <c r="EH28" s="179"/>
      <c r="EM28" s="35">
        <v>150000</v>
      </c>
      <c r="EN28" s="35">
        <v>700000</v>
      </c>
    </row>
    <row r="29" spans="1:144" s="6" customFormat="1" ht="16.5" customHeight="1" x14ac:dyDescent="0.2">
      <c r="A29" s="370"/>
      <c r="B29" s="178"/>
      <c r="C29" s="178"/>
      <c r="D29" s="178"/>
      <c r="E29" s="178"/>
      <c r="F29" s="179"/>
      <c r="G29" s="458" t="s">
        <v>371</v>
      </c>
      <c r="H29" s="458"/>
      <c r="I29" s="458"/>
      <c r="J29" s="458"/>
      <c r="K29" s="458"/>
      <c r="L29" s="458"/>
      <c r="M29" s="458"/>
      <c r="N29" s="458"/>
      <c r="O29" s="458"/>
      <c r="P29" s="458"/>
      <c r="Q29" s="458"/>
      <c r="R29" s="458"/>
      <c r="S29" s="458"/>
      <c r="T29" s="458"/>
      <c r="U29" s="458"/>
      <c r="V29" s="458"/>
      <c r="W29" s="458"/>
      <c r="X29" s="385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385" t="s">
        <v>354</v>
      </c>
      <c r="AM29" s="388"/>
      <c r="AN29" s="388"/>
      <c r="AO29" s="388"/>
      <c r="AP29" s="388"/>
      <c r="AQ29" s="388"/>
      <c r="AR29" s="388"/>
      <c r="AS29" s="388"/>
      <c r="AT29" s="388"/>
      <c r="AU29" s="388"/>
      <c r="AV29" s="388"/>
      <c r="AW29" s="388"/>
      <c r="AX29" s="507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483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40"/>
      <c r="BX29" s="483">
        <f t="shared" ref="BX29:BX37" si="4">AY29*BL29</f>
        <v>0</v>
      </c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40"/>
      <c r="CJ29" s="483">
        <f t="shared" si="0"/>
        <v>0</v>
      </c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9"/>
      <c r="CX29" s="492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9"/>
      <c r="DN29" s="483"/>
      <c r="DO29" s="239"/>
      <c r="DP29" s="239"/>
      <c r="DQ29" s="239"/>
      <c r="DR29" s="239"/>
      <c r="DS29" s="239"/>
      <c r="DT29" s="239"/>
      <c r="DU29" s="239"/>
      <c r="DV29" s="239"/>
      <c r="DW29" s="239"/>
      <c r="DX29" s="240"/>
      <c r="DY29" s="492"/>
      <c r="DZ29" s="178"/>
      <c r="EA29" s="178"/>
      <c r="EB29" s="178"/>
      <c r="EC29" s="178"/>
      <c r="ED29" s="178"/>
      <c r="EE29" s="178"/>
      <c r="EF29" s="178"/>
      <c r="EG29" s="178"/>
      <c r="EH29" s="179"/>
      <c r="EM29" s="35">
        <f>EM28-DN27</f>
        <v>150000</v>
      </c>
      <c r="EN29" s="35">
        <f>EN28-CJ27</f>
        <v>500000</v>
      </c>
    </row>
    <row r="30" spans="1:144" s="6" customFormat="1" ht="16.5" customHeight="1" x14ac:dyDescent="0.2">
      <c r="A30" s="370"/>
      <c r="B30" s="178"/>
      <c r="C30" s="178"/>
      <c r="D30" s="178"/>
      <c r="E30" s="178"/>
      <c r="F30" s="179"/>
      <c r="G30" s="458" t="s">
        <v>372</v>
      </c>
      <c r="H30" s="458"/>
      <c r="I30" s="458"/>
      <c r="J30" s="458"/>
      <c r="K30" s="458"/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385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385" t="s">
        <v>354</v>
      </c>
      <c r="AM30" s="388"/>
      <c r="AN30" s="388"/>
      <c r="AO30" s="388"/>
      <c r="AP30" s="388"/>
      <c r="AQ30" s="388"/>
      <c r="AR30" s="388"/>
      <c r="AS30" s="388"/>
      <c r="AT30" s="388"/>
      <c r="AU30" s="388"/>
      <c r="AV30" s="388"/>
      <c r="AW30" s="388"/>
      <c r="AX30" s="507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483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40"/>
      <c r="BX30" s="483">
        <f t="shared" si="4"/>
        <v>0</v>
      </c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40"/>
      <c r="CJ30" s="483">
        <f t="shared" si="0"/>
        <v>0</v>
      </c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9"/>
      <c r="CX30" s="492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9"/>
      <c r="DN30" s="483"/>
      <c r="DO30" s="239"/>
      <c r="DP30" s="239"/>
      <c r="DQ30" s="239"/>
      <c r="DR30" s="239"/>
      <c r="DS30" s="239"/>
      <c r="DT30" s="239"/>
      <c r="DU30" s="239"/>
      <c r="DV30" s="239"/>
      <c r="DW30" s="239"/>
      <c r="DX30" s="240"/>
      <c r="DY30" s="492"/>
      <c r="DZ30" s="178"/>
      <c r="EA30" s="178"/>
      <c r="EB30" s="178"/>
      <c r="EC30" s="178"/>
      <c r="ED30" s="178"/>
      <c r="EE30" s="178"/>
      <c r="EF30" s="178"/>
      <c r="EG30" s="178"/>
      <c r="EH30" s="179"/>
      <c r="EM30" s="35"/>
      <c r="EN30" s="35"/>
    </row>
    <row r="31" spans="1:144" s="6" customFormat="1" ht="29.25" customHeight="1" x14ac:dyDescent="0.2">
      <c r="A31" s="370"/>
      <c r="B31" s="178"/>
      <c r="C31" s="178"/>
      <c r="D31" s="178"/>
      <c r="E31" s="178"/>
      <c r="F31" s="179"/>
      <c r="G31" s="458" t="s">
        <v>373</v>
      </c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385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385" t="s">
        <v>354</v>
      </c>
      <c r="AM31" s="388"/>
      <c r="AN31" s="388"/>
      <c r="AO31" s="388"/>
      <c r="AP31" s="388"/>
      <c r="AQ31" s="388"/>
      <c r="AR31" s="388"/>
      <c r="AS31" s="388"/>
      <c r="AT31" s="388"/>
      <c r="AU31" s="388"/>
      <c r="AV31" s="388"/>
      <c r="AW31" s="388"/>
      <c r="AX31" s="507"/>
      <c r="AY31" s="266"/>
      <c r="AZ31" s="266"/>
      <c r="BA31" s="266"/>
      <c r="BB31" s="266"/>
      <c r="BC31" s="266"/>
      <c r="BD31" s="266"/>
      <c r="BE31" s="266"/>
      <c r="BF31" s="266"/>
      <c r="BG31" s="266"/>
      <c r="BH31" s="266"/>
      <c r="BI31" s="266"/>
      <c r="BJ31" s="266"/>
      <c r="BK31" s="266"/>
      <c r="BL31" s="483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40"/>
      <c r="BX31" s="483">
        <f t="shared" si="4"/>
        <v>0</v>
      </c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40"/>
      <c r="CJ31" s="483">
        <f t="shared" si="0"/>
        <v>0</v>
      </c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9"/>
      <c r="CX31" s="492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9"/>
      <c r="DN31" s="483"/>
      <c r="DO31" s="239"/>
      <c r="DP31" s="239"/>
      <c r="DQ31" s="239"/>
      <c r="DR31" s="239"/>
      <c r="DS31" s="239"/>
      <c r="DT31" s="239"/>
      <c r="DU31" s="239"/>
      <c r="DV31" s="239"/>
      <c r="DW31" s="239"/>
      <c r="DX31" s="240"/>
      <c r="DY31" s="492"/>
      <c r="DZ31" s="178"/>
      <c r="EA31" s="178"/>
      <c r="EB31" s="178"/>
      <c r="EC31" s="178"/>
      <c r="ED31" s="178"/>
      <c r="EE31" s="178"/>
      <c r="EF31" s="178"/>
      <c r="EG31" s="178"/>
      <c r="EH31" s="179"/>
      <c r="EM31" s="35"/>
      <c r="EN31" s="35"/>
    </row>
    <row r="32" spans="1:144" s="6" customFormat="1" ht="16.5" customHeight="1" x14ac:dyDescent="0.2">
      <c r="A32" s="370"/>
      <c r="B32" s="178"/>
      <c r="C32" s="178"/>
      <c r="D32" s="178"/>
      <c r="E32" s="178"/>
      <c r="F32" s="179"/>
      <c r="G32" s="458" t="s">
        <v>374</v>
      </c>
      <c r="H32" s="458"/>
      <c r="I32" s="458"/>
      <c r="J32" s="458"/>
      <c r="K32" s="458"/>
      <c r="L32" s="458"/>
      <c r="M32" s="458"/>
      <c r="N32" s="458"/>
      <c r="O32" s="458"/>
      <c r="P32" s="458"/>
      <c r="Q32" s="458"/>
      <c r="R32" s="458"/>
      <c r="S32" s="458"/>
      <c r="T32" s="458"/>
      <c r="U32" s="458"/>
      <c r="V32" s="458"/>
      <c r="W32" s="458"/>
      <c r="X32" s="385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385" t="s">
        <v>354</v>
      </c>
      <c r="AM32" s="388"/>
      <c r="AN32" s="388"/>
      <c r="AO32" s="388"/>
      <c r="AP32" s="388"/>
      <c r="AQ32" s="388"/>
      <c r="AR32" s="388"/>
      <c r="AS32" s="388"/>
      <c r="AT32" s="388"/>
      <c r="AU32" s="388"/>
      <c r="AV32" s="388"/>
      <c r="AW32" s="388"/>
      <c r="AX32" s="507"/>
      <c r="AY32" s="266"/>
      <c r="AZ32" s="266"/>
      <c r="BA32" s="266"/>
      <c r="BB32" s="266"/>
      <c r="BC32" s="266"/>
      <c r="BD32" s="266"/>
      <c r="BE32" s="266"/>
      <c r="BF32" s="266"/>
      <c r="BG32" s="266"/>
      <c r="BH32" s="266"/>
      <c r="BI32" s="266"/>
      <c r="BJ32" s="266"/>
      <c r="BK32" s="266"/>
      <c r="BL32" s="483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40"/>
      <c r="BX32" s="483">
        <f t="shared" si="4"/>
        <v>0</v>
      </c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40"/>
      <c r="CJ32" s="483">
        <f t="shared" si="0"/>
        <v>0</v>
      </c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9"/>
      <c r="CX32" s="492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9"/>
      <c r="DN32" s="483"/>
      <c r="DO32" s="239"/>
      <c r="DP32" s="239"/>
      <c r="DQ32" s="239"/>
      <c r="DR32" s="239"/>
      <c r="DS32" s="239"/>
      <c r="DT32" s="239"/>
      <c r="DU32" s="239"/>
      <c r="DV32" s="239"/>
      <c r="DW32" s="239"/>
      <c r="DX32" s="240"/>
      <c r="DY32" s="492"/>
      <c r="DZ32" s="178"/>
      <c r="EA32" s="178"/>
      <c r="EB32" s="178"/>
      <c r="EC32" s="178"/>
      <c r="ED32" s="178"/>
      <c r="EE32" s="178"/>
      <c r="EF32" s="178"/>
      <c r="EG32" s="178"/>
      <c r="EH32" s="179"/>
      <c r="EM32" s="35"/>
      <c r="EN32" s="35"/>
    </row>
    <row r="33" spans="1:144" s="6" customFormat="1" ht="16.5" customHeight="1" x14ac:dyDescent="0.2">
      <c r="A33" s="370"/>
      <c r="B33" s="178"/>
      <c r="C33" s="178"/>
      <c r="D33" s="178"/>
      <c r="E33" s="178"/>
      <c r="F33" s="179"/>
      <c r="G33" s="458" t="s">
        <v>375</v>
      </c>
      <c r="H33" s="458"/>
      <c r="I33" s="458"/>
      <c r="J33" s="458"/>
      <c r="K33" s="458"/>
      <c r="L33" s="458"/>
      <c r="M33" s="458"/>
      <c r="N33" s="458"/>
      <c r="O33" s="458"/>
      <c r="P33" s="458"/>
      <c r="Q33" s="458"/>
      <c r="R33" s="458"/>
      <c r="S33" s="458"/>
      <c r="T33" s="458"/>
      <c r="U33" s="458"/>
      <c r="V33" s="458"/>
      <c r="W33" s="458"/>
      <c r="X33" s="385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385" t="s">
        <v>354</v>
      </c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507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483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40"/>
      <c r="BX33" s="483">
        <f t="shared" si="4"/>
        <v>0</v>
      </c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40"/>
      <c r="CJ33" s="483">
        <f t="shared" si="0"/>
        <v>0</v>
      </c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9"/>
      <c r="CX33" s="492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9"/>
      <c r="DN33" s="483"/>
      <c r="DO33" s="239"/>
      <c r="DP33" s="239"/>
      <c r="DQ33" s="239"/>
      <c r="DR33" s="239"/>
      <c r="DS33" s="239"/>
      <c r="DT33" s="239"/>
      <c r="DU33" s="239"/>
      <c r="DV33" s="239"/>
      <c r="DW33" s="239"/>
      <c r="DX33" s="240"/>
      <c r="DY33" s="492"/>
      <c r="DZ33" s="178"/>
      <c r="EA33" s="178"/>
      <c r="EB33" s="178"/>
      <c r="EC33" s="178"/>
      <c r="ED33" s="178"/>
      <c r="EE33" s="178"/>
      <c r="EF33" s="178"/>
      <c r="EG33" s="178"/>
      <c r="EH33" s="179"/>
      <c r="EM33" s="35"/>
      <c r="EN33" s="35"/>
    </row>
    <row r="34" spans="1:144" s="6" customFormat="1" ht="16.5" customHeight="1" x14ac:dyDescent="0.2">
      <c r="A34" s="370"/>
      <c r="B34" s="178"/>
      <c r="C34" s="178"/>
      <c r="D34" s="178"/>
      <c r="E34" s="178"/>
      <c r="F34" s="179"/>
      <c r="G34" s="458" t="s">
        <v>376</v>
      </c>
      <c r="H34" s="458"/>
      <c r="I34" s="458"/>
      <c r="J34" s="458"/>
      <c r="K34" s="458"/>
      <c r="L34" s="458"/>
      <c r="M34" s="458"/>
      <c r="N34" s="458"/>
      <c r="O34" s="458"/>
      <c r="P34" s="458"/>
      <c r="Q34" s="458"/>
      <c r="R34" s="458"/>
      <c r="S34" s="458"/>
      <c r="T34" s="458"/>
      <c r="U34" s="458"/>
      <c r="V34" s="458"/>
      <c r="W34" s="458"/>
      <c r="X34" s="385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385" t="s">
        <v>354</v>
      </c>
      <c r="AM34" s="388"/>
      <c r="AN34" s="388"/>
      <c r="AO34" s="388"/>
      <c r="AP34" s="388"/>
      <c r="AQ34" s="388"/>
      <c r="AR34" s="388"/>
      <c r="AS34" s="388"/>
      <c r="AT34" s="388"/>
      <c r="AU34" s="388"/>
      <c r="AV34" s="388"/>
      <c r="AW34" s="388"/>
      <c r="AX34" s="507"/>
      <c r="AY34" s="266"/>
      <c r="AZ34" s="266"/>
      <c r="BA34" s="266"/>
      <c r="BB34" s="266"/>
      <c r="BC34" s="266"/>
      <c r="BD34" s="266"/>
      <c r="BE34" s="266"/>
      <c r="BF34" s="266"/>
      <c r="BG34" s="266"/>
      <c r="BH34" s="266"/>
      <c r="BI34" s="266"/>
      <c r="BJ34" s="266"/>
      <c r="BK34" s="266"/>
      <c r="BL34" s="483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40"/>
      <c r="BX34" s="483">
        <f t="shared" si="4"/>
        <v>0</v>
      </c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40"/>
      <c r="CJ34" s="483">
        <f t="shared" si="0"/>
        <v>0</v>
      </c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9"/>
      <c r="CX34" s="492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9"/>
      <c r="DN34" s="483"/>
      <c r="DO34" s="239"/>
      <c r="DP34" s="239"/>
      <c r="DQ34" s="239"/>
      <c r="DR34" s="239"/>
      <c r="DS34" s="239"/>
      <c r="DT34" s="239"/>
      <c r="DU34" s="239"/>
      <c r="DV34" s="239"/>
      <c r="DW34" s="239"/>
      <c r="DX34" s="240"/>
      <c r="DY34" s="492"/>
      <c r="DZ34" s="178"/>
      <c r="EA34" s="178"/>
      <c r="EB34" s="178"/>
      <c r="EC34" s="178"/>
      <c r="ED34" s="178"/>
      <c r="EE34" s="178"/>
      <c r="EF34" s="178"/>
      <c r="EG34" s="178"/>
      <c r="EH34" s="179"/>
      <c r="EM34" s="35"/>
      <c r="EN34" s="35"/>
    </row>
    <row r="35" spans="1:144" s="6" customFormat="1" ht="16.5" customHeight="1" x14ac:dyDescent="0.2">
      <c r="A35" s="370"/>
      <c r="B35" s="178"/>
      <c r="C35" s="178"/>
      <c r="D35" s="178"/>
      <c r="E35" s="178"/>
      <c r="F35" s="179"/>
      <c r="G35" s="458" t="s">
        <v>377</v>
      </c>
      <c r="H35" s="458"/>
      <c r="I35" s="458"/>
      <c r="J35" s="458"/>
      <c r="K35" s="458"/>
      <c r="L35" s="458"/>
      <c r="M35" s="458"/>
      <c r="N35" s="458"/>
      <c r="O35" s="458"/>
      <c r="P35" s="458"/>
      <c r="Q35" s="458"/>
      <c r="R35" s="458"/>
      <c r="S35" s="458"/>
      <c r="T35" s="458"/>
      <c r="U35" s="458"/>
      <c r="V35" s="458"/>
      <c r="W35" s="458"/>
      <c r="X35" s="385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385" t="s">
        <v>354</v>
      </c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507"/>
      <c r="AY35" s="266"/>
      <c r="AZ35" s="266"/>
      <c r="BA35" s="266"/>
      <c r="BB35" s="266"/>
      <c r="BC35" s="266"/>
      <c r="BD35" s="266"/>
      <c r="BE35" s="266"/>
      <c r="BF35" s="266"/>
      <c r="BG35" s="266"/>
      <c r="BH35" s="266"/>
      <c r="BI35" s="266"/>
      <c r="BJ35" s="266"/>
      <c r="BK35" s="266"/>
      <c r="BL35" s="483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40"/>
      <c r="BX35" s="483">
        <f t="shared" si="4"/>
        <v>0</v>
      </c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40"/>
      <c r="CJ35" s="483">
        <f t="shared" si="0"/>
        <v>0</v>
      </c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9"/>
      <c r="CX35" s="492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9"/>
      <c r="DN35" s="483"/>
      <c r="DO35" s="239"/>
      <c r="DP35" s="239"/>
      <c r="DQ35" s="239"/>
      <c r="DR35" s="239"/>
      <c r="DS35" s="239"/>
      <c r="DT35" s="239"/>
      <c r="DU35" s="239"/>
      <c r="DV35" s="239"/>
      <c r="DW35" s="239"/>
      <c r="DX35" s="240"/>
      <c r="DY35" s="492"/>
      <c r="DZ35" s="178"/>
      <c r="EA35" s="178"/>
      <c r="EB35" s="178"/>
      <c r="EC35" s="178"/>
      <c r="ED35" s="178"/>
      <c r="EE35" s="178"/>
      <c r="EF35" s="178"/>
      <c r="EG35" s="178"/>
      <c r="EH35" s="179"/>
      <c r="EM35" s="35"/>
      <c r="EN35" s="35"/>
    </row>
    <row r="36" spans="1:144" s="6" customFormat="1" ht="16.5" customHeight="1" x14ac:dyDescent="0.2">
      <c r="A36" s="370"/>
      <c r="B36" s="178"/>
      <c r="C36" s="178"/>
      <c r="D36" s="178"/>
      <c r="E36" s="178"/>
      <c r="F36" s="179"/>
      <c r="G36" s="458" t="s">
        <v>378</v>
      </c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385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385" t="s">
        <v>354</v>
      </c>
      <c r="AM36" s="388"/>
      <c r="AN36" s="388"/>
      <c r="AO36" s="388"/>
      <c r="AP36" s="388"/>
      <c r="AQ36" s="388"/>
      <c r="AR36" s="388"/>
      <c r="AS36" s="388"/>
      <c r="AT36" s="388"/>
      <c r="AU36" s="388"/>
      <c r="AV36" s="388"/>
      <c r="AW36" s="388"/>
      <c r="AX36" s="507"/>
      <c r="AY36" s="266"/>
      <c r="AZ36" s="266"/>
      <c r="BA36" s="266"/>
      <c r="BB36" s="266"/>
      <c r="BC36" s="266"/>
      <c r="BD36" s="266"/>
      <c r="BE36" s="266"/>
      <c r="BF36" s="266"/>
      <c r="BG36" s="266"/>
      <c r="BH36" s="266"/>
      <c r="BI36" s="266"/>
      <c r="BJ36" s="266"/>
      <c r="BK36" s="266"/>
      <c r="BL36" s="483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40"/>
      <c r="BX36" s="483">
        <f t="shared" si="4"/>
        <v>0</v>
      </c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40"/>
      <c r="CJ36" s="483">
        <f t="shared" si="0"/>
        <v>0</v>
      </c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9"/>
      <c r="CX36" s="492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9"/>
      <c r="DN36" s="483"/>
      <c r="DO36" s="239"/>
      <c r="DP36" s="239"/>
      <c r="DQ36" s="239"/>
      <c r="DR36" s="239"/>
      <c r="DS36" s="239"/>
      <c r="DT36" s="239"/>
      <c r="DU36" s="239"/>
      <c r="DV36" s="239"/>
      <c r="DW36" s="239"/>
      <c r="DX36" s="240"/>
      <c r="DY36" s="492"/>
      <c r="DZ36" s="178"/>
      <c r="EA36" s="178"/>
      <c r="EB36" s="178"/>
      <c r="EC36" s="178"/>
      <c r="ED36" s="178"/>
      <c r="EE36" s="178"/>
      <c r="EF36" s="178"/>
      <c r="EG36" s="178"/>
      <c r="EH36" s="179"/>
      <c r="EM36" s="35"/>
      <c r="EN36" s="35"/>
    </row>
    <row r="37" spans="1:144" s="6" customFormat="1" ht="16.5" customHeight="1" x14ac:dyDescent="0.2">
      <c r="A37" s="370"/>
      <c r="B37" s="178"/>
      <c r="C37" s="178"/>
      <c r="D37" s="178"/>
      <c r="E37" s="178"/>
      <c r="F37" s="179"/>
      <c r="G37" s="458" t="s">
        <v>379</v>
      </c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385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385" t="s">
        <v>354</v>
      </c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507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483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40"/>
      <c r="BX37" s="483">
        <f t="shared" si="4"/>
        <v>0</v>
      </c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40"/>
      <c r="CJ37" s="483">
        <f t="shared" si="0"/>
        <v>0</v>
      </c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9"/>
      <c r="CX37" s="492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9"/>
      <c r="DN37" s="483"/>
      <c r="DO37" s="239"/>
      <c r="DP37" s="239"/>
      <c r="DQ37" s="239"/>
      <c r="DR37" s="239"/>
      <c r="DS37" s="239"/>
      <c r="DT37" s="239"/>
      <c r="DU37" s="239"/>
      <c r="DV37" s="239"/>
      <c r="DW37" s="239"/>
      <c r="DX37" s="240"/>
      <c r="DY37" s="492"/>
      <c r="DZ37" s="178"/>
      <c r="EA37" s="178"/>
      <c r="EB37" s="178"/>
      <c r="EC37" s="178"/>
      <c r="ED37" s="178"/>
      <c r="EE37" s="178"/>
      <c r="EF37" s="178"/>
      <c r="EG37" s="178"/>
      <c r="EH37" s="179"/>
      <c r="EM37" s="35"/>
      <c r="EN37" s="35"/>
    </row>
    <row r="38" spans="1:144" s="6" customFormat="1" ht="30" customHeight="1" x14ac:dyDescent="0.2">
      <c r="A38" s="370"/>
      <c r="B38" s="178"/>
      <c r="C38" s="178"/>
      <c r="D38" s="178"/>
      <c r="E38" s="178"/>
      <c r="F38" s="179"/>
      <c r="G38" s="458" t="s">
        <v>359</v>
      </c>
      <c r="H38" s="458"/>
      <c r="I38" s="458"/>
      <c r="J38" s="458"/>
      <c r="K38" s="458"/>
      <c r="L38" s="458"/>
      <c r="M38" s="458"/>
      <c r="N38" s="458"/>
      <c r="O38" s="458"/>
      <c r="P38" s="458"/>
      <c r="Q38" s="458"/>
      <c r="R38" s="458"/>
      <c r="S38" s="458"/>
      <c r="T38" s="458"/>
      <c r="U38" s="458"/>
      <c r="V38" s="458"/>
      <c r="W38" s="458"/>
      <c r="X38" s="385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385" t="s">
        <v>354</v>
      </c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507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483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40"/>
      <c r="BX38" s="483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40"/>
      <c r="CJ38" s="483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9"/>
      <c r="CX38" s="492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9"/>
      <c r="DN38" s="483"/>
      <c r="DO38" s="239"/>
      <c r="DP38" s="239"/>
      <c r="DQ38" s="239"/>
      <c r="DR38" s="239"/>
      <c r="DS38" s="239"/>
      <c r="DT38" s="239"/>
      <c r="DU38" s="239"/>
      <c r="DV38" s="239"/>
      <c r="DW38" s="239"/>
      <c r="DX38" s="240"/>
      <c r="DY38" s="492"/>
      <c r="DZ38" s="178"/>
      <c r="EA38" s="178"/>
      <c r="EB38" s="178"/>
      <c r="EC38" s="178"/>
      <c r="ED38" s="178"/>
      <c r="EE38" s="178"/>
      <c r="EF38" s="178"/>
      <c r="EG38" s="178"/>
      <c r="EH38" s="179"/>
      <c r="EM38" s="35"/>
      <c r="EN38" s="35"/>
    </row>
    <row r="39" spans="1:144" s="6" customFormat="1" ht="16.5" hidden="1" customHeight="1" x14ac:dyDescent="0.2">
      <c r="A39" s="370"/>
      <c r="B39" s="178"/>
      <c r="C39" s="178"/>
      <c r="D39" s="178"/>
      <c r="E39" s="178"/>
      <c r="F39" s="179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458"/>
      <c r="W39" s="458"/>
      <c r="X39" s="385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385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507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483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40"/>
      <c r="BX39" s="483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40"/>
      <c r="CJ39" s="483">
        <f t="shared" si="0"/>
        <v>0</v>
      </c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9"/>
      <c r="CX39" s="492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9"/>
      <c r="DN39" s="483"/>
      <c r="DO39" s="239"/>
      <c r="DP39" s="239"/>
      <c r="DQ39" s="239"/>
      <c r="DR39" s="239"/>
      <c r="DS39" s="239"/>
      <c r="DT39" s="239"/>
      <c r="DU39" s="239"/>
      <c r="DV39" s="239"/>
      <c r="DW39" s="239"/>
      <c r="DX39" s="240"/>
      <c r="DY39" s="492"/>
      <c r="DZ39" s="178"/>
      <c r="EA39" s="178"/>
      <c r="EB39" s="178"/>
      <c r="EC39" s="178"/>
      <c r="ED39" s="178"/>
      <c r="EE39" s="178"/>
      <c r="EF39" s="178"/>
      <c r="EG39" s="178"/>
      <c r="EH39" s="179"/>
      <c r="EM39" s="35"/>
      <c r="EN39" s="35"/>
    </row>
    <row r="40" spans="1:144" s="6" customFormat="1" ht="16.5" hidden="1" customHeight="1" x14ac:dyDescent="0.2">
      <c r="A40" s="370"/>
      <c r="B40" s="178"/>
      <c r="C40" s="178"/>
      <c r="D40" s="178"/>
      <c r="E40" s="178"/>
      <c r="F40" s="179"/>
      <c r="G40" s="458"/>
      <c r="H40" s="458"/>
      <c r="I40" s="458"/>
      <c r="J40" s="458"/>
      <c r="K40" s="458"/>
      <c r="L40" s="458"/>
      <c r="M40" s="458"/>
      <c r="N40" s="458"/>
      <c r="O40" s="458"/>
      <c r="P40" s="458"/>
      <c r="Q40" s="458"/>
      <c r="R40" s="458"/>
      <c r="S40" s="458"/>
      <c r="T40" s="458"/>
      <c r="U40" s="458"/>
      <c r="V40" s="458"/>
      <c r="W40" s="458"/>
      <c r="X40" s="385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385"/>
      <c r="AM40" s="388"/>
      <c r="AN40" s="388"/>
      <c r="AO40" s="388"/>
      <c r="AP40" s="388"/>
      <c r="AQ40" s="388"/>
      <c r="AR40" s="388"/>
      <c r="AS40" s="388"/>
      <c r="AT40" s="388"/>
      <c r="AU40" s="388"/>
      <c r="AV40" s="388"/>
      <c r="AW40" s="388"/>
      <c r="AX40" s="507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483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40"/>
      <c r="BX40" s="483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40"/>
      <c r="CJ40" s="483">
        <f t="shared" si="0"/>
        <v>0</v>
      </c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9"/>
      <c r="CX40" s="492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9"/>
      <c r="DN40" s="483"/>
      <c r="DO40" s="239"/>
      <c r="DP40" s="239"/>
      <c r="DQ40" s="239"/>
      <c r="DR40" s="239"/>
      <c r="DS40" s="239"/>
      <c r="DT40" s="239"/>
      <c r="DU40" s="239"/>
      <c r="DV40" s="239"/>
      <c r="DW40" s="239"/>
      <c r="DX40" s="240"/>
      <c r="DY40" s="492"/>
      <c r="DZ40" s="178"/>
      <c r="EA40" s="178"/>
      <c r="EB40" s="178"/>
      <c r="EC40" s="178"/>
      <c r="ED40" s="178"/>
      <c r="EE40" s="178"/>
      <c r="EF40" s="178"/>
      <c r="EG40" s="178"/>
      <c r="EH40" s="179"/>
      <c r="EM40" s="35"/>
      <c r="EN40" s="35"/>
    </row>
    <row r="41" spans="1:144" s="6" customFormat="1" ht="16.5" hidden="1" customHeight="1" x14ac:dyDescent="0.2">
      <c r="A41" s="370"/>
      <c r="B41" s="178"/>
      <c r="C41" s="178"/>
      <c r="D41" s="178"/>
      <c r="E41" s="178"/>
      <c r="F41" s="179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385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8"/>
      <c r="AK41" s="178"/>
      <c r="AL41" s="385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507"/>
      <c r="AY41" s="266"/>
      <c r="AZ41" s="266"/>
      <c r="BA41" s="266"/>
      <c r="BB41" s="266"/>
      <c r="BC41" s="266"/>
      <c r="BD41" s="266"/>
      <c r="BE41" s="266"/>
      <c r="BF41" s="266"/>
      <c r="BG41" s="266"/>
      <c r="BH41" s="266"/>
      <c r="BI41" s="266"/>
      <c r="BJ41" s="266"/>
      <c r="BK41" s="266"/>
      <c r="BL41" s="483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40"/>
      <c r="BX41" s="483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40"/>
      <c r="CJ41" s="483">
        <f t="shared" si="0"/>
        <v>0</v>
      </c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9"/>
      <c r="CX41" s="492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9"/>
      <c r="DN41" s="483"/>
      <c r="DO41" s="239"/>
      <c r="DP41" s="239"/>
      <c r="DQ41" s="239"/>
      <c r="DR41" s="239"/>
      <c r="DS41" s="239"/>
      <c r="DT41" s="239"/>
      <c r="DU41" s="239"/>
      <c r="DV41" s="239"/>
      <c r="DW41" s="239"/>
      <c r="DX41" s="240"/>
      <c r="DY41" s="492"/>
      <c r="DZ41" s="178"/>
      <c r="EA41" s="178"/>
      <c r="EB41" s="178"/>
      <c r="EC41" s="178"/>
      <c r="ED41" s="178"/>
      <c r="EE41" s="178"/>
      <c r="EF41" s="178"/>
      <c r="EG41" s="178"/>
      <c r="EH41" s="179"/>
      <c r="EM41" s="35"/>
      <c r="EN41" s="35"/>
    </row>
    <row r="42" spans="1:144" s="6" customFormat="1" ht="16.5" hidden="1" customHeight="1" x14ac:dyDescent="0.2">
      <c r="A42" s="370"/>
      <c r="B42" s="178"/>
      <c r="C42" s="178"/>
      <c r="D42" s="178"/>
      <c r="E42" s="178"/>
      <c r="F42" s="179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385"/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8"/>
      <c r="AJ42" s="178"/>
      <c r="AK42" s="178"/>
      <c r="AL42" s="385"/>
      <c r="AM42" s="388"/>
      <c r="AN42" s="388"/>
      <c r="AO42" s="388"/>
      <c r="AP42" s="388"/>
      <c r="AQ42" s="388"/>
      <c r="AR42" s="388"/>
      <c r="AS42" s="388"/>
      <c r="AT42" s="388"/>
      <c r="AU42" s="388"/>
      <c r="AV42" s="388"/>
      <c r="AW42" s="388"/>
      <c r="AX42" s="507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  <c r="BI42" s="266"/>
      <c r="BJ42" s="266"/>
      <c r="BK42" s="266"/>
      <c r="BL42" s="483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40"/>
      <c r="BX42" s="483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40"/>
      <c r="CJ42" s="483">
        <f t="shared" si="0"/>
        <v>0</v>
      </c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9"/>
      <c r="CX42" s="492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9"/>
      <c r="DN42" s="483"/>
      <c r="DO42" s="239"/>
      <c r="DP42" s="239"/>
      <c r="DQ42" s="239"/>
      <c r="DR42" s="239"/>
      <c r="DS42" s="239"/>
      <c r="DT42" s="239"/>
      <c r="DU42" s="239"/>
      <c r="DV42" s="239"/>
      <c r="DW42" s="239"/>
      <c r="DX42" s="240"/>
      <c r="DY42" s="492"/>
      <c r="DZ42" s="178"/>
      <c r="EA42" s="178"/>
      <c r="EB42" s="178"/>
      <c r="EC42" s="178"/>
      <c r="ED42" s="178"/>
      <c r="EE42" s="178"/>
      <c r="EF42" s="178"/>
      <c r="EG42" s="178"/>
      <c r="EH42" s="179"/>
      <c r="EM42" s="35"/>
      <c r="EN42" s="35"/>
    </row>
    <row r="43" spans="1:144" s="6" customFormat="1" ht="16.5" hidden="1" customHeight="1" x14ac:dyDescent="0.2">
      <c r="A43" s="370"/>
      <c r="B43" s="178"/>
      <c r="C43" s="178"/>
      <c r="D43" s="178"/>
      <c r="E43" s="178"/>
      <c r="F43" s="179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  <c r="S43" s="458"/>
      <c r="T43" s="458"/>
      <c r="U43" s="458"/>
      <c r="V43" s="458"/>
      <c r="W43" s="458"/>
      <c r="X43" s="385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385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507"/>
      <c r="AY43" s="266"/>
      <c r="AZ43" s="266"/>
      <c r="BA43" s="266"/>
      <c r="BB43" s="266"/>
      <c r="BC43" s="266"/>
      <c r="BD43" s="266"/>
      <c r="BE43" s="266"/>
      <c r="BF43" s="266"/>
      <c r="BG43" s="266"/>
      <c r="BH43" s="266"/>
      <c r="BI43" s="266"/>
      <c r="BJ43" s="266"/>
      <c r="BK43" s="266"/>
      <c r="BL43" s="483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40"/>
      <c r="BX43" s="483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40"/>
      <c r="CJ43" s="483">
        <f t="shared" si="0"/>
        <v>0</v>
      </c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9"/>
      <c r="CX43" s="492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9"/>
      <c r="DN43" s="483"/>
      <c r="DO43" s="239"/>
      <c r="DP43" s="239"/>
      <c r="DQ43" s="239"/>
      <c r="DR43" s="239"/>
      <c r="DS43" s="239"/>
      <c r="DT43" s="239"/>
      <c r="DU43" s="239"/>
      <c r="DV43" s="239"/>
      <c r="DW43" s="239"/>
      <c r="DX43" s="240"/>
      <c r="DY43" s="492"/>
      <c r="DZ43" s="178"/>
      <c r="EA43" s="178"/>
      <c r="EB43" s="178"/>
      <c r="EC43" s="178"/>
      <c r="ED43" s="178"/>
      <c r="EE43" s="178"/>
      <c r="EF43" s="178"/>
      <c r="EG43" s="178"/>
      <c r="EH43" s="179"/>
      <c r="EM43" s="35"/>
      <c r="EN43" s="35"/>
    </row>
    <row r="44" spans="1:144" s="6" customFormat="1" ht="16.5" hidden="1" customHeight="1" x14ac:dyDescent="0.2">
      <c r="A44" s="370"/>
      <c r="B44" s="178"/>
      <c r="C44" s="178"/>
      <c r="D44" s="178"/>
      <c r="E44" s="178"/>
      <c r="F44" s="179"/>
      <c r="G44" s="458"/>
      <c r="H44" s="458"/>
      <c r="I44" s="458"/>
      <c r="J44" s="458"/>
      <c r="K44" s="458"/>
      <c r="L44" s="458"/>
      <c r="M44" s="458"/>
      <c r="N44" s="458"/>
      <c r="O44" s="458"/>
      <c r="P44" s="458"/>
      <c r="Q44" s="458"/>
      <c r="R44" s="458"/>
      <c r="S44" s="458"/>
      <c r="T44" s="458"/>
      <c r="U44" s="458"/>
      <c r="V44" s="458"/>
      <c r="W44" s="458"/>
      <c r="X44" s="385"/>
      <c r="Y44" s="178"/>
      <c r="Z44" s="178"/>
      <c r="AA44" s="178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385"/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88"/>
      <c r="AX44" s="507"/>
      <c r="AY44" s="266"/>
      <c r="AZ44" s="266"/>
      <c r="BA44" s="266"/>
      <c r="BB44" s="266"/>
      <c r="BC44" s="266"/>
      <c r="BD44" s="266"/>
      <c r="BE44" s="266"/>
      <c r="BF44" s="266"/>
      <c r="BG44" s="266"/>
      <c r="BH44" s="266"/>
      <c r="BI44" s="266"/>
      <c r="BJ44" s="266"/>
      <c r="BK44" s="266"/>
      <c r="BL44" s="483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40"/>
      <c r="BX44" s="483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40"/>
      <c r="CJ44" s="483">
        <f t="shared" si="0"/>
        <v>0</v>
      </c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9"/>
      <c r="CX44" s="492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9"/>
      <c r="DN44" s="483"/>
      <c r="DO44" s="239"/>
      <c r="DP44" s="239"/>
      <c r="DQ44" s="239"/>
      <c r="DR44" s="239"/>
      <c r="DS44" s="239"/>
      <c r="DT44" s="239"/>
      <c r="DU44" s="239"/>
      <c r="DV44" s="239"/>
      <c r="DW44" s="239"/>
      <c r="DX44" s="240"/>
      <c r="DY44" s="492"/>
      <c r="DZ44" s="178"/>
      <c r="EA44" s="178"/>
      <c r="EB44" s="178"/>
      <c r="EC44" s="178"/>
      <c r="ED44" s="178"/>
      <c r="EE44" s="178"/>
      <c r="EF44" s="178"/>
      <c r="EG44" s="178"/>
      <c r="EH44" s="179"/>
      <c r="EM44" s="35"/>
      <c r="EN44" s="35"/>
    </row>
    <row r="45" spans="1:144" s="6" customFormat="1" ht="16.5" hidden="1" customHeight="1" x14ac:dyDescent="0.2">
      <c r="A45" s="370"/>
      <c r="B45" s="178"/>
      <c r="C45" s="178"/>
      <c r="D45" s="178"/>
      <c r="E45" s="178"/>
      <c r="F45" s="179"/>
      <c r="G45" s="458"/>
      <c r="H45" s="458"/>
      <c r="I45" s="458"/>
      <c r="J45" s="458"/>
      <c r="K45" s="458"/>
      <c r="L45" s="458"/>
      <c r="M45" s="458"/>
      <c r="N45" s="458"/>
      <c r="O45" s="458"/>
      <c r="P45" s="458"/>
      <c r="Q45" s="458"/>
      <c r="R45" s="458"/>
      <c r="S45" s="458"/>
      <c r="T45" s="458"/>
      <c r="U45" s="458"/>
      <c r="V45" s="458"/>
      <c r="W45" s="458"/>
      <c r="X45" s="385"/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385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507"/>
      <c r="AY45" s="266"/>
      <c r="AZ45" s="266"/>
      <c r="BA45" s="266"/>
      <c r="BB45" s="266"/>
      <c r="BC45" s="266"/>
      <c r="BD45" s="266"/>
      <c r="BE45" s="266"/>
      <c r="BF45" s="266"/>
      <c r="BG45" s="266"/>
      <c r="BH45" s="266"/>
      <c r="BI45" s="266"/>
      <c r="BJ45" s="266"/>
      <c r="BK45" s="266"/>
      <c r="BL45" s="483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40"/>
      <c r="BX45" s="483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40"/>
      <c r="CJ45" s="483">
        <f t="shared" si="0"/>
        <v>0</v>
      </c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9"/>
      <c r="CX45" s="492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9"/>
      <c r="DN45" s="483"/>
      <c r="DO45" s="239"/>
      <c r="DP45" s="239"/>
      <c r="DQ45" s="239"/>
      <c r="DR45" s="239"/>
      <c r="DS45" s="239"/>
      <c r="DT45" s="239"/>
      <c r="DU45" s="239"/>
      <c r="DV45" s="239"/>
      <c r="DW45" s="239"/>
      <c r="DX45" s="240"/>
      <c r="DY45" s="492"/>
      <c r="DZ45" s="178"/>
      <c r="EA45" s="178"/>
      <c r="EB45" s="178"/>
      <c r="EC45" s="178"/>
      <c r="ED45" s="178"/>
      <c r="EE45" s="178"/>
      <c r="EF45" s="178"/>
      <c r="EG45" s="178"/>
      <c r="EH45" s="179"/>
      <c r="EM45" s="35"/>
      <c r="EN45" s="35"/>
    </row>
    <row r="46" spans="1:144" s="6" customFormat="1" ht="16.5" hidden="1" customHeight="1" x14ac:dyDescent="0.2">
      <c r="A46" s="370"/>
      <c r="B46" s="178"/>
      <c r="C46" s="178"/>
      <c r="D46" s="178"/>
      <c r="E46" s="178"/>
      <c r="F46" s="179"/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R46" s="458"/>
      <c r="S46" s="458"/>
      <c r="T46" s="458"/>
      <c r="U46" s="458"/>
      <c r="V46" s="458"/>
      <c r="W46" s="458"/>
      <c r="X46" s="385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385"/>
      <c r="AM46" s="388"/>
      <c r="AN46" s="388"/>
      <c r="AO46" s="388"/>
      <c r="AP46" s="388"/>
      <c r="AQ46" s="388"/>
      <c r="AR46" s="388"/>
      <c r="AS46" s="388"/>
      <c r="AT46" s="388"/>
      <c r="AU46" s="388"/>
      <c r="AV46" s="388"/>
      <c r="AW46" s="388"/>
      <c r="AX46" s="507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483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40"/>
      <c r="BX46" s="483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40"/>
      <c r="CJ46" s="483">
        <f t="shared" si="0"/>
        <v>0</v>
      </c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9"/>
      <c r="CX46" s="492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9"/>
      <c r="DN46" s="483"/>
      <c r="DO46" s="239"/>
      <c r="DP46" s="239"/>
      <c r="DQ46" s="239"/>
      <c r="DR46" s="239"/>
      <c r="DS46" s="239"/>
      <c r="DT46" s="239"/>
      <c r="DU46" s="239"/>
      <c r="DV46" s="239"/>
      <c r="DW46" s="239"/>
      <c r="DX46" s="240"/>
      <c r="DY46" s="492"/>
      <c r="DZ46" s="178"/>
      <c r="EA46" s="178"/>
      <c r="EB46" s="178"/>
      <c r="EC46" s="178"/>
      <c r="ED46" s="178"/>
      <c r="EE46" s="178"/>
      <c r="EF46" s="178"/>
      <c r="EG46" s="178"/>
      <c r="EH46" s="179"/>
      <c r="EM46" s="35"/>
      <c r="EN46" s="35"/>
    </row>
    <row r="47" spans="1:144" s="6" customFormat="1" ht="16.5" hidden="1" customHeight="1" x14ac:dyDescent="0.2">
      <c r="A47" s="370"/>
      <c r="B47" s="178"/>
      <c r="C47" s="178"/>
      <c r="D47" s="178"/>
      <c r="E47" s="178"/>
      <c r="F47" s="179"/>
      <c r="G47" s="458"/>
      <c r="H47" s="458"/>
      <c r="I47" s="458"/>
      <c r="J47" s="458"/>
      <c r="K47" s="458"/>
      <c r="L47" s="458"/>
      <c r="M47" s="458"/>
      <c r="N47" s="458"/>
      <c r="O47" s="458"/>
      <c r="P47" s="458"/>
      <c r="Q47" s="458"/>
      <c r="R47" s="458"/>
      <c r="S47" s="458"/>
      <c r="T47" s="458"/>
      <c r="U47" s="458"/>
      <c r="V47" s="458"/>
      <c r="W47" s="458"/>
      <c r="X47" s="385"/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8"/>
      <c r="AJ47" s="178"/>
      <c r="AK47" s="178"/>
      <c r="AL47" s="385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507"/>
      <c r="AY47" s="266"/>
      <c r="AZ47" s="266"/>
      <c r="BA47" s="266"/>
      <c r="BB47" s="266"/>
      <c r="BC47" s="266"/>
      <c r="BD47" s="266"/>
      <c r="BE47" s="266"/>
      <c r="BF47" s="266"/>
      <c r="BG47" s="266"/>
      <c r="BH47" s="266"/>
      <c r="BI47" s="266"/>
      <c r="BJ47" s="266"/>
      <c r="BK47" s="266"/>
      <c r="BL47" s="483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40"/>
      <c r="BX47" s="483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40"/>
      <c r="CJ47" s="483">
        <f t="shared" si="0"/>
        <v>0</v>
      </c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9"/>
      <c r="CX47" s="492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9"/>
      <c r="DN47" s="483"/>
      <c r="DO47" s="239"/>
      <c r="DP47" s="239"/>
      <c r="DQ47" s="239"/>
      <c r="DR47" s="239"/>
      <c r="DS47" s="239"/>
      <c r="DT47" s="239"/>
      <c r="DU47" s="239"/>
      <c r="DV47" s="239"/>
      <c r="DW47" s="239"/>
      <c r="DX47" s="240"/>
      <c r="DY47" s="492"/>
      <c r="DZ47" s="178"/>
      <c r="EA47" s="178"/>
      <c r="EB47" s="178"/>
      <c r="EC47" s="178"/>
      <c r="ED47" s="178"/>
      <c r="EE47" s="178"/>
      <c r="EF47" s="178"/>
      <c r="EG47" s="178"/>
      <c r="EH47" s="179"/>
      <c r="EM47" s="35"/>
      <c r="EN47" s="35"/>
    </row>
    <row r="48" spans="1:144" s="6" customFormat="1" ht="16.5" hidden="1" customHeight="1" x14ac:dyDescent="0.2">
      <c r="A48" s="370"/>
      <c r="B48" s="178"/>
      <c r="C48" s="178"/>
      <c r="D48" s="178"/>
      <c r="E48" s="178"/>
      <c r="F48" s="179"/>
      <c r="G48" s="458"/>
      <c r="H48" s="458"/>
      <c r="I48" s="458"/>
      <c r="J48" s="458"/>
      <c r="K48" s="458"/>
      <c r="L48" s="458"/>
      <c r="M48" s="458"/>
      <c r="N48" s="458"/>
      <c r="O48" s="458"/>
      <c r="P48" s="458"/>
      <c r="Q48" s="458"/>
      <c r="R48" s="458"/>
      <c r="S48" s="458"/>
      <c r="T48" s="458"/>
      <c r="U48" s="458"/>
      <c r="V48" s="458"/>
      <c r="W48" s="458"/>
      <c r="X48" s="385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385"/>
      <c r="AM48" s="388"/>
      <c r="AN48" s="388"/>
      <c r="AO48" s="388"/>
      <c r="AP48" s="388"/>
      <c r="AQ48" s="388"/>
      <c r="AR48" s="388"/>
      <c r="AS48" s="388"/>
      <c r="AT48" s="388"/>
      <c r="AU48" s="388"/>
      <c r="AV48" s="388"/>
      <c r="AW48" s="388"/>
      <c r="AX48" s="507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483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40"/>
      <c r="BX48" s="483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40"/>
      <c r="CJ48" s="483">
        <f t="shared" si="0"/>
        <v>0</v>
      </c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9"/>
      <c r="CX48" s="492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9"/>
      <c r="DN48" s="483"/>
      <c r="DO48" s="239"/>
      <c r="DP48" s="239"/>
      <c r="DQ48" s="239"/>
      <c r="DR48" s="239"/>
      <c r="DS48" s="239"/>
      <c r="DT48" s="239"/>
      <c r="DU48" s="239"/>
      <c r="DV48" s="239"/>
      <c r="DW48" s="239"/>
      <c r="DX48" s="240"/>
      <c r="DY48" s="492"/>
      <c r="DZ48" s="178"/>
      <c r="EA48" s="178"/>
      <c r="EB48" s="178"/>
      <c r="EC48" s="178"/>
      <c r="ED48" s="178"/>
      <c r="EE48" s="178"/>
      <c r="EF48" s="178"/>
      <c r="EG48" s="178"/>
      <c r="EH48" s="179"/>
      <c r="EM48" s="35"/>
      <c r="EN48" s="35"/>
    </row>
    <row r="49" spans="1:144" s="6" customFormat="1" ht="16.5" hidden="1" customHeight="1" x14ac:dyDescent="0.2">
      <c r="A49" s="370"/>
      <c r="B49" s="178"/>
      <c r="C49" s="178"/>
      <c r="D49" s="178"/>
      <c r="E49" s="178"/>
      <c r="F49" s="179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458"/>
      <c r="W49" s="458"/>
      <c r="X49" s="385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385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507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  <c r="BI49" s="266"/>
      <c r="BJ49" s="266"/>
      <c r="BK49" s="266"/>
      <c r="BL49" s="483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40"/>
      <c r="BX49" s="483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40"/>
      <c r="CJ49" s="483">
        <f t="shared" si="0"/>
        <v>0</v>
      </c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9"/>
      <c r="CX49" s="492"/>
      <c r="CY49" s="178"/>
      <c r="CZ49" s="178"/>
      <c r="DA49" s="178"/>
      <c r="DB49" s="178"/>
      <c r="DC49" s="178"/>
      <c r="DD49" s="178"/>
      <c r="DE49" s="178"/>
      <c r="DF49" s="178"/>
      <c r="DG49" s="178"/>
      <c r="DH49" s="178"/>
      <c r="DI49" s="178"/>
      <c r="DJ49" s="178"/>
      <c r="DK49" s="178"/>
      <c r="DL49" s="178"/>
      <c r="DM49" s="179"/>
      <c r="DN49" s="483"/>
      <c r="DO49" s="239"/>
      <c r="DP49" s="239"/>
      <c r="DQ49" s="239"/>
      <c r="DR49" s="239"/>
      <c r="DS49" s="239"/>
      <c r="DT49" s="239"/>
      <c r="DU49" s="239"/>
      <c r="DV49" s="239"/>
      <c r="DW49" s="239"/>
      <c r="DX49" s="240"/>
      <c r="DY49" s="492"/>
      <c r="DZ49" s="178"/>
      <c r="EA49" s="178"/>
      <c r="EB49" s="178"/>
      <c r="EC49" s="178"/>
      <c r="ED49" s="178"/>
      <c r="EE49" s="178"/>
      <c r="EF49" s="178"/>
      <c r="EG49" s="178"/>
      <c r="EH49" s="179"/>
      <c r="EM49" s="35"/>
      <c r="EN49" s="35"/>
    </row>
    <row r="50" spans="1:144" s="6" customFormat="1" ht="16.5" customHeight="1" x14ac:dyDescent="0.2">
      <c r="A50" s="316" t="s">
        <v>16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G50" s="248"/>
      <c r="BH50" s="248"/>
      <c r="BI50" s="248"/>
      <c r="BJ50" s="248"/>
      <c r="BK50" s="248"/>
      <c r="BL50" s="248"/>
      <c r="BM50" s="248"/>
      <c r="BN50" s="248"/>
      <c r="BO50" s="248"/>
      <c r="BP50" s="248"/>
      <c r="BQ50" s="248"/>
      <c r="BR50" s="248"/>
      <c r="BS50" s="248"/>
      <c r="BT50" s="248"/>
      <c r="BU50" s="248"/>
      <c r="BV50" s="248"/>
      <c r="BW50" s="249"/>
      <c r="BX50" s="483">
        <f>BX27+BX14+BX13+BX10+BX9+BX8</f>
        <v>5534589.29</v>
      </c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9"/>
      <c r="CJ50" s="483">
        <f>CJ27+CJ14+CJ13+CJ10+CJ8</f>
        <v>2640357</v>
      </c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9"/>
      <c r="CX50" s="483">
        <f>CX7+CX9+CX10+CX13+CX14+CX27</f>
        <v>2000000</v>
      </c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9"/>
      <c r="DN50" s="257">
        <f>DN27+DN8+DN9</f>
        <v>894232.29</v>
      </c>
      <c r="DO50" s="258"/>
      <c r="DP50" s="258"/>
      <c r="DQ50" s="258"/>
      <c r="DR50" s="258"/>
      <c r="DS50" s="258"/>
      <c r="DT50" s="258"/>
      <c r="DU50" s="258"/>
      <c r="DV50" s="258"/>
      <c r="DW50" s="258"/>
      <c r="DX50" s="259"/>
      <c r="DY50" s="266"/>
      <c r="DZ50" s="267"/>
      <c r="EA50" s="267"/>
      <c r="EB50" s="267"/>
      <c r="EC50" s="267"/>
      <c r="ED50" s="267"/>
      <c r="EE50" s="267"/>
      <c r="EF50" s="267"/>
      <c r="EG50" s="267"/>
      <c r="EH50" s="268"/>
      <c r="EM50" s="35"/>
      <c r="EN50" s="35"/>
    </row>
  </sheetData>
  <mergeCells count="513"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DN11:DX11"/>
    <mergeCell ref="DY11:EH11"/>
    <mergeCell ref="A12:F12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DN42:DX42"/>
    <mergeCell ref="CJ42:CW42"/>
    <mergeCell ref="AY44:BK44"/>
    <mergeCell ref="BX43:CI43"/>
    <mergeCell ref="A45:F45"/>
    <mergeCell ref="G45:W45"/>
    <mergeCell ref="X45:AK45"/>
    <mergeCell ref="AL45:AX45"/>
    <mergeCell ref="AY45:BK45"/>
    <mergeCell ref="A43:F43"/>
    <mergeCell ref="G43:W43"/>
    <mergeCell ref="X43:AK43"/>
    <mergeCell ref="AL43:AX43"/>
    <mergeCell ref="AY43:BK43"/>
    <mergeCell ref="A44:F44"/>
    <mergeCell ref="G44:W44"/>
    <mergeCell ref="X44:AK44"/>
    <mergeCell ref="AL44:AX44"/>
    <mergeCell ref="CX43:DM43"/>
    <mergeCell ref="DN43:DX43"/>
    <mergeCell ref="A42:F42"/>
    <mergeCell ref="G42:W42"/>
    <mergeCell ref="X42:AK42"/>
    <mergeCell ref="AL42:AX42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CX42:DM42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BL39:BW39"/>
    <mergeCell ref="BX39:CI39"/>
    <mergeCell ref="BL41:BW41"/>
    <mergeCell ref="BX41:CI41"/>
    <mergeCell ref="A27:F27"/>
    <mergeCell ref="G27:W27"/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</mergeCells>
  <pageMargins left="0.78740157480314965" right="0.70866141732283472" top="0.78740157480314965" bottom="0.39370078740157483" header="0.19685039370078741" footer="0.19685039370078741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3BBB-688E-4730-86C9-5E010E2AF2CA}">
  <sheetPr>
    <pageSetUpPr fitToPage="1"/>
  </sheetPr>
  <dimension ref="A1:DB51"/>
  <sheetViews>
    <sheetView tabSelected="1" topLeftCell="A34" workbookViewId="0">
      <selection activeCell="K47" sqref="K47:M47"/>
    </sheetView>
  </sheetViews>
  <sheetFormatPr defaultRowHeight="10.15" customHeight="1" x14ac:dyDescent="0.25"/>
  <cols>
    <col min="1" max="99" width="0.85546875" style="56" customWidth="1"/>
    <col min="100" max="100" width="8.7109375" style="56" customWidth="1"/>
    <col min="101" max="101" width="13.7109375" style="56" customWidth="1"/>
    <col min="102" max="102" width="9.140625" style="56"/>
    <col min="103" max="106" width="11.7109375" style="56" customWidth="1"/>
    <col min="107" max="16384" width="9.140625" style="56"/>
  </cols>
  <sheetData>
    <row r="1" spans="1:106" ht="13.5" customHeight="1" x14ac:dyDescent="0.25">
      <c r="B1" s="130" t="s">
        <v>658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</row>
    <row r="2" spans="1:106" ht="15" x14ac:dyDescent="0.25"/>
    <row r="3" spans="1:106" ht="11.25" customHeight="1" x14ac:dyDescent="0.25">
      <c r="A3" s="169" t="s">
        <v>3</v>
      </c>
      <c r="B3" s="169"/>
      <c r="C3" s="169"/>
      <c r="D3" s="169"/>
      <c r="E3" s="169"/>
      <c r="F3" s="169"/>
      <c r="G3" s="169"/>
      <c r="H3" s="170"/>
      <c r="I3" s="131" t="s">
        <v>45</v>
      </c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75"/>
      <c r="CN3" s="121" t="s">
        <v>659</v>
      </c>
      <c r="CO3" s="169"/>
      <c r="CP3" s="169"/>
      <c r="CQ3" s="169"/>
      <c r="CR3" s="169"/>
      <c r="CS3" s="169"/>
      <c r="CT3" s="169"/>
      <c r="CU3" s="170"/>
      <c r="CV3" s="121" t="s">
        <v>660</v>
      </c>
      <c r="CW3" s="121" t="s">
        <v>661</v>
      </c>
      <c r="CX3" s="121" t="s">
        <v>662</v>
      </c>
      <c r="CY3" s="124" t="s">
        <v>445</v>
      </c>
      <c r="CZ3" s="125"/>
      <c r="DA3" s="125"/>
      <c r="DB3" s="126"/>
    </row>
    <row r="4" spans="1:106" ht="11.25" customHeight="1" x14ac:dyDescent="0.25">
      <c r="A4" s="171"/>
      <c r="B4" s="171"/>
      <c r="C4" s="171"/>
      <c r="D4" s="171"/>
      <c r="E4" s="171"/>
      <c r="F4" s="171"/>
      <c r="G4" s="171"/>
      <c r="H4" s="17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76"/>
      <c r="CN4" s="122"/>
      <c r="CO4" s="171"/>
      <c r="CP4" s="171"/>
      <c r="CQ4" s="171"/>
      <c r="CR4" s="171"/>
      <c r="CS4" s="171"/>
      <c r="CT4" s="171"/>
      <c r="CU4" s="172"/>
      <c r="CV4" s="122"/>
      <c r="CW4" s="122"/>
      <c r="CX4" s="122"/>
      <c r="CY4" s="86" t="s">
        <v>446</v>
      </c>
      <c r="CZ4" s="86" t="s">
        <v>447</v>
      </c>
      <c r="DA4" s="86" t="s">
        <v>448</v>
      </c>
      <c r="DB4" s="127" t="s">
        <v>449</v>
      </c>
    </row>
    <row r="5" spans="1:106" ht="39" customHeight="1" x14ac:dyDescent="0.25">
      <c r="A5" s="173"/>
      <c r="B5" s="173"/>
      <c r="C5" s="173"/>
      <c r="D5" s="173"/>
      <c r="E5" s="173"/>
      <c r="F5" s="173"/>
      <c r="G5" s="173"/>
      <c r="H5" s="174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77"/>
      <c r="CN5" s="123"/>
      <c r="CO5" s="173"/>
      <c r="CP5" s="173"/>
      <c r="CQ5" s="173"/>
      <c r="CR5" s="173"/>
      <c r="CS5" s="173"/>
      <c r="CT5" s="173"/>
      <c r="CU5" s="174"/>
      <c r="CV5" s="123"/>
      <c r="CW5" s="123"/>
      <c r="CX5" s="123"/>
      <c r="CY5" s="66" t="s">
        <v>663</v>
      </c>
      <c r="CZ5" s="116" t="s">
        <v>664</v>
      </c>
      <c r="DA5" s="116" t="s">
        <v>665</v>
      </c>
      <c r="DB5" s="128"/>
    </row>
    <row r="6" spans="1:106" ht="13.9" customHeight="1" thickBot="1" x14ac:dyDescent="0.3">
      <c r="A6" s="164" t="s">
        <v>6</v>
      </c>
      <c r="B6" s="164"/>
      <c r="C6" s="164"/>
      <c r="D6" s="164"/>
      <c r="E6" s="164"/>
      <c r="F6" s="164"/>
      <c r="G6" s="164"/>
      <c r="H6" s="165"/>
      <c r="I6" s="164" t="s">
        <v>7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5"/>
      <c r="CN6" s="166" t="s">
        <v>8</v>
      </c>
      <c r="CO6" s="167"/>
      <c r="CP6" s="167"/>
      <c r="CQ6" s="167"/>
      <c r="CR6" s="167"/>
      <c r="CS6" s="167"/>
      <c r="CT6" s="167"/>
      <c r="CU6" s="168"/>
      <c r="CV6" s="117" t="s">
        <v>9</v>
      </c>
      <c r="CW6" s="117" t="s">
        <v>49</v>
      </c>
      <c r="CX6" s="117" t="s">
        <v>177</v>
      </c>
      <c r="CY6" s="117" t="s">
        <v>10</v>
      </c>
      <c r="CZ6" s="117" t="s">
        <v>13</v>
      </c>
      <c r="DA6" s="117" t="s">
        <v>99</v>
      </c>
      <c r="DB6" s="118" t="s">
        <v>100</v>
      </c>
    </row>
    <row r="7" spans="1:106" ht="12.75" customHeight="1" x14ac:dyDescent="0.25">
      <c r="A7" s="156">
        <v>1</v>
      </c>
      <c r="B7" s="156"/>
      <c r="C7" s="156"/>
      <c r="D7" s="156"/>
      <c r="E7" s="156"/>
      <c r="F7" s="156"/>
      <c r="G7" s="156"/>
      <c r="H7" s="157"/>
      <c r="I7" s="158" t="s">
        <v>666</v>
      </c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60" t="s">
        <v>667</v>
      </c>
      <c r="CO7" s="161"/>
      <c r="CP7" s="161"/>
      <c r="CQ7" s="161"/>
      <c r="CR7" s="161"/>
      <c r="CS7" s="161"/>
      <c r="CT7" s="161"/>
      <c r="CU7" s="162"/>
      <c r="CV7" s="72" t="s">
        <v>668</v>
      </c>
      <c r="CW7" s="72" t="s">
        <v>462</v>
      </c>
      <c r="CX7" s="72" t="s">
        <v>462</v>
      </c>
      <c r="CY7" s="73">
        <v>22693422.07</v>
      </c>
      <c r="CZ7" s="73">
        <v>20678749.050000001</v>
      </c>
      <c r="DA7" s="73">
        <v>21655549.050000001</v>
      </c>
      <c r="DB7" s="74">
        <v>0</v>
      </c>
    </row>
    <row r="8" spans="1:106" ht="24" customHeight="1" x14ac:dyDescent="0.25">
      <c r="A8" s="151" t="s">
        <v>25</v>
      </c>
      <c r="B8" s="151"/>
      <c r="C8" s="151"/>
      <c r="D8" s="151"/>
      <c r="E8" s="151"/>
      <c r="F8" s="151"/>
      <c r="G8" s="151"/>
      <c r="H8" s="152"/>
      <c r="I8" s="163" t="s">
        <v>669</v>
      </c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5" t="s">
        <v>670</v>
      </c>
      <c r="CO8" s="151"/>
      <c r="CP8" s="151"/>
      <c r="CQ8" s="151"/>
      <c r="CR8" s="151"/>
      <c r="CS8" s="151"/>
      <c r="CT8" s="151"/>
      <c r="CU8" s="152"/>
      <c r="CV8" s="76" t="s">
        <v>668</v>
      </c>
      <c r="CW8" s="76" t="s">
        <v>462</v>
      </c>
      <c r="CX8" s="76" t="s">
        <v>462</v>
      </c>
      <c r="CY8" s="77">
        <v>0</v>
      </c>
      <c r="CZ8" s="77">
        <v>0</v>
      </c>
      <c r="DA8" s="77">
        <v>0</v>
      </c>
      <c r="DB8" s="78">
        <v>0</v>
      </c>
    </row>
    <row r="9" spans="1:106" ht="24" customHeight="1" x14ac:dyDescent="0.25">
      <c r="A9" s="151" t="s">
        <v>26</v>
      </c>
      <c r="B9" s="151"/>
      <c r="C9" s="151"/>
      <c r="D9" s="151"/>
      <c r="E9" s="151"/>
      <c r="F9" s="151"/>
      <c r="G9" s="151"/>
      <c r="H9" s="152"/>
      <c r="I9" s="153" t="s">
        <v>671</v>
      </c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5" t="s">
        <v>672</v>
      </c>
      <c r="CO9" s="151"/>
      <c r="CP9" s="151"/>
      <c r="CQ9" s="151"/>
      <c r="CR9" s="151"/>
      <c r="CS9" s="151"/>
      <c r="CT9" s="151"/>
      <c r="CU9" s="152"/>
      <c r="CV9" s="76" t="s">
        <v>668</v>
      </c>
      <c r="CW9" s="76" t="s">
        <v>462</v>
      </c>
      <c r="CX9" s="76" t="s">
        <v>462</v>
      </c>
      <c r="CY9" s="77">
        <v>0</v>
      </c>
      <c r="CZ9" s="77">
        <v>0</v>
      </c>
      <c r="DA9" s="77">
        <v>0</v>
      </c>
      <c r="DB9" s="78">
        <v>0</v>
      </c>
    </row>
    <row r="10" spans="1:106" ht="24" customHeight="1" x14ac:dyDescent="0.25">
      <c r="A10" s="151" t="s">
        <v>28</v>
      </c>
      <c r="B10" s="151"/>
      <c r="C10" s="151"/>
      <c r="D10" s="151"/>
      <c r="E10" s="151"/>
      <c r="F10" s="151"/>
      <c r="G10" s="151"/>
      <c r="H10" s="152"/>
      <c r="I10" s="153" t="s">
        <v>673</v>
      </c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5" t="s">
        <v>674</v>
      </c>
      <c r="CO10" s="151"/>
      <c r="CP10" s="151"/>
      <c r="CQ10" s="151"/>
      <c r="CR10" s="151"/>
      <c r="CS10" s="151"/>
      <c r="CT10" s="151"/>
      <c r="CU10" s="152"/>
      <c r="CV10" s="76" t="s">
        <v>668</v>
      </c>
      <c r="CW10" s="76" t="s">
        <v>462</v>
      </c>
      <c r="CX10" s="76" t="s">
        <v>462</v>
      </c>
      <c r="CY10" s="77">
        <v>671062.41</v>
      </c>
      <c r="CZ10" s="77">
        <v>0</v>
      </c>
      <c r="DA10" s="77">
        <v>0</v>
      </c>
      <c r="DB10" s="78">
        <v>0</v>
      </c>
    </row>
    <row r="11" spans="1:106" ht="24" customHeight="1" x14ac:dyDescent="0.25">
      <c r="A11" s="151" t="s">
        <v>675</v>
      </c>
      <c r="B11" s="151"/>
      <c r="C11" s="151"/>
      <c r="D11" s="151"/>
      <c r="E11" s="151"/>
      <c r="F11" s="151"/>
      <c r="G11" s="151"/>
      <c r="H11" s="152"/>
      <c r="I11" s="153" t="s">
        <v>676</v>
      </c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5" t="s">
        <v>677</v>
      </c>
      <c r="CO11" s="151"/>
      <c r="CP11" s="151"/>
      <c r="CQ11" s="151"/>
      <c r="CR11" s="151"/>
      <c r="CS11" s="151"/>
      <c r="CT11" s="151"/>
      <c r="CU11" s="152"/>
      <c r="CV11" s="76" t="s">
        <v>668</v>
      </c>
      <c r="CW11" s="76" t="s">
        <v>462</v>
      </c>
      <c r="CX11" s="76" t="s">
        <v>462</v>
      </c>
      <c r="CY11" s="77">
        <v>671062.41</v>
      </c>
      <c r="CZ11" s="77">
        <v>0</v>
      </c>
      <c r="DA11" s="77">
        <v>0</v>
      </c>
      <c r="DB11" s="78">
        <v>0</v>
      </c>
    </row>
    <row r="12" spans="1:106" ht="24" customHeight="1" x14ac:dyDescent="0.25">
      <c r="A12" s="151" t="s">
        <v>678</v>
      </c>
      <c r="B12" s="151"/>
      <c r="C12" s="151"/>
      <c r="D12" s="151"/>
      <c r="E12" s="151"/>
      <c r="F12" s="151"/>
      <c r="G12" s="151"/>
      <c r="H12" s="152"/>
      <c r="I12" s="153" t="s">
        <v>679</v>
      </c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5" t="s">
        <v>680</v>
      </c>
      <c r="CO12" s="151"/>
      <c r="CP12" s="151"/>
      <c r="CQ12" s="151"/>
      <c r="CR12" s="151"/>
      <c r="CS12" s="151"/>
      <c r="CT12" s="151"/>
      <c r="CU12" s="152"/>
      <c r="CV12" s="76" t="s">
        <v>681</v>
      </c>
      <c r="CW12" s="76" t="s">
        <v>467</v>
      </c>
      <c r="CX12" s="76" t="s">
        <v>462</v>
      </c>
      <c r="CY12" s="77">
        <v>671062.41</v>
      </c>
      <c r="CZ12" s="77">
        <v>0</v>
      </c>
      <c r="DA12" s="77">
        <v>0</v>
      </c>
      <c r="DB12" s="78">
        <v>0</v>
      </c>
    </row>
    <row r="13" spans="1:106" ht="24" customHeight="1" x14ac:dyDescent="0.25">
      <c r="A13" s="151" t="s">
        <v>682</v>
      </c>
      <c r="B13" s="151"/>
      <c r="C13" s="151"/>
      <c r="D13" s="151"/>
      <c r="E13" s="151"/>
      <c r="F13" s="151"/>
      <c r="G13" s="151"/>
      <c r="H13" s="152"/>
      <c r="I13" s="153" t="s">
        <v>683</v>
      </c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5" t="s">
        <v>684</v>
      </c>
      <c r="CO13" s="151"/>
      <c r="CP13" s="151"/>
      <c r="CQ13" s="151"/>
      <c r="CR13" s="151"/>
      <c r="CS13" s="151"/>
      <c r="CT13" s="151"/>
      <c r="CU13" s="152"/>
      <c r="CV13" s="76" t="s">
        <v>681</v>
      </c>
      <c r="CW13" s="76" t="s">
        <v>467</v>
      </c>
      <c r="CX13" s="76" t="s">
        <v>462</v>
      </c>
      <c r="CY13" s="77">
        <v>0</v>
      </c>
      <c r="CZ13" s="77">
        <v>0</v>
      </c>
      <c r="DA13" s="77">
        <v>0</v>
      </c>
      <c r="DB13" s="78">
        <v>0</v>
      </c>
    </row>
    <row r="14" spans="1:106" ht="24" customHeight="1" x14ac:dyDescent="0.25">
      <c r="A14" s="151" t="s">
        <v>685</v>
      </c>
      <c r="B14" s="151"/>
      <c r="C14" s="151"/>
      <c r="D14" s="151"/>
      <c r="E14" s="151"/>
      <c r="F14" s="151"/>
      <c r="G14" s="151"/>
      <c r="H14" s="152"/>
      <c r="I14" s="153" t="s">
        <v>686</v>
      </c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5" t="s">
        <v>687</v>
      </c>
      <c r="CO14" s="151"/>
      <c r="CP14" s="151"/>
      <c r="CQ14" s="151"/>
      <c r="CR14" s="151"/>
      <c r="CS14" s="151"/>
      <c r="CT14" s="151"/>
      <c r="CU14" s="152"/>
      <c r="CV14" s="76" t="s">
        <v>681</v>
      </c>
      <c r="CW14" s="76" t="s">
        <v>462</v>
      </c>
      <c r="CX14" s="76" t="s">
        <v>462</v>
      </c>
      <c r="CY14" s="77">
        <v>0</v>
      </c>
      <c r="CZ14" s="77">
        <v>0</v>
      </c>
      <c r="DA14" s="77">
        <v>0</v>
      </c>
      <c r="DB14" s="78">
        <v>0</v>
      </c>
    </row>
    <row r="15" spans="1:106" ht="24" customHeight="1" x14ac:dyDescent="0.25">
      <c r="A15" s="151" t="s">
        <v>122</v>
      </c>
      <c r="B15" s="151"/>
      <c r="C15" s="151"/>
      <c r="D15" s="151"/>
      <c r="E15" s="151"/>
      <c r="F15" s="151"/>
      <c r="G15" s="151"/>
      <c r="H15" s="152"/>
      <c r="I15" s="153" t="s">
        <v>688</v>
      </c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5" t="s">
        <v>689</v>
      </c>
      <c r="CO15" s="151"/>
      <c r="CP15" s="151"/>
      <c r="CQ15" s="151"/>
      <c r="CR15" s="151"/>
      <c r="CS15" s="151"/>
      <c r="CT15" s="151"/>
      <c r="CU15" s="152"/>
      <c r="CV15" s="76" t="s">
        <v>668</v>
      </c>
      <c r="CW15" s="76" t="s">
        <v>462</v>
      </c>
      <c r="CX15" s="76" t="s">
        <v>462</v>
      </c>
      <c r="CY15" s="77">
        <v>22022359.66</v>
      </c>
      <c r="CZ15" s="77">
        <v>20678749.050000001</v>
      </c>
      <c r="DA15" s="77">
        <v>21655549.050000001</v>
      </c>
      <c r="DB15" s="78">
        <v>0</v>
      </c>
    </row>
    <row r="16" spans="1:106" ht="24" customHeight="1" x14ac:dyDescent="0.25">
      <c r="A16" s="151" t="s">
        <v>690</v>
      </c>
      <c r="B16" s="151"/>
      <c r="C16" s="151"/>
      <c r="D16" s="151"/>
      <c r="E16" s="151"/>
      <c r="F16" s="151"/>
      <c r="G16" s="151"/>
      <c r="H16" s="152"/>
      <c r="I16" s="153" t="s">
        <v>691</v>
      </c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5" t="s">
        <v>692</v>
      </c>
      <c r="CO16" s="151"/>
      <c r="CP16" s="151"/>
      <c r="CQ16" s="151"/>
      <c r="CR16" s="151"/>
      <c r="CS16" s="151"/>
      <c r="CT16" s="151"/>
      <c r="CU16" s="152"/>
      <c r="CV16" s="76" t="s">
        <v>668</v>
      </c>
      <c r="CW16" s="76" t="s">
        <v>462</v>
      </c>
      <c r="CX16" s="76" t="s">
        <v>462</v>
      </c>
      <c r="CY16" s="77">
        <v>17893949.420000002</v>
      </c>
      <c r="CZ16" s="77">
        <v>18122940.850000001</v>
      </c>
      <c r="DA16" s="77">
        <v>19099740.850000001</v>
      </c>
      <c r="DB16" s="78">
        <v>0</v>
      </c>
    </row>
    <row r="17" spans="1:106" ht="24" customHeight="1" x14ac:dyDescent="0.25">
      <c r="A17" s="151" t="s">
        <v>693</v>
      </c>
      <c r="B17" s="151"/>
      <c r="C17" s="151"/>
      <c r="D17" s="151"/>
      <c r="E17" s="151"/>
      <c r="F17" s="151"/>
      <c r="G17" s="151"/>
      <c r="H17" s="152"/>
      <c r="I17" s="153" t="s">
        <v>694</v>
      </c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5" t="s">
        <v>695</v>
      </c>
      <c r="CO17" s="151"/>
      <c r="CP17" s="151"/>
      <c r="CQ17" s="151"/>
      <c r="CR17" s="151"/>
      <c r="CS17" s="151"/>
      <c r="CT17" s="151"/>
      <c r="CU17" s="152"/>
      <c r="CV17" s="76" t="s">
        <v>696</v>
      </c>
      <c r="CW17" s="76" t="s">
        <v>462</v>
      </c>
      <c r="CX17" s="76" t="s">
        <v>462</v>
      </c>
      <c r="CY17" s="77">
        <v>17893949.420000002</v>
      </c>
      <c r="CZ17" s="77">
        <v>18122940.850000001</v>
      </c>
      <c r="DA17" s="77">
        <v>19099740.850000001</v>
      </c>
      <c r="DB17" s="78">
        <v>0</v>
      </c>
    </row>
    <row r="18" spans="1:106" ht="24" customHeight="1" x14ac:dyDescent="0.25">
      <c r="A18" s="151" t="s">
        <v>697</v>
      </c>
      <c r="B18" s="151"/>
      <c r="C18" s="151"/>
      <c r="D18" s="151"/>
      <c r="E18" s="151"/>
      <c r="F18" s="151"/>
      <c r="G18" s="151"/>
      <c r="H18" s="152"/>
      <c r="I18" s="153" t="s">
        <v>698</v>
      </c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/>
      <c r="CL18" s="154"/>
      <c r="CM18" s="154"/>
      <c r="CN18" s="155" t="s">
        <v>699</v>
      </c>
      <c r="CO18" s="151"/>
      <c r="CP18" s="151"/>
      <c r="CQ18" s="151"/>
      <c r="CR18" s="151"/>
      <c r="CS18" s="151"/>
      <c r="CT18" s="151"/>
      <c r="CU18" s="152"/>
      <c r="CV18" s="76" t="s">
        <v>696</v>
      </c>
      <c r="CW18" s="76" t="s">
        <v>462</v>
      </c>
      <c r="CX18" s="76" t="s">
        <v>462</v>
      </c>
      <c r="CY18" s="77">
        <v>0</v>
      </c>
      <c r="CZ18" s="77">
        <v>0</v>
      </c>
      <c r="DA18" s="77">
        <v>0</v>
      </c>
      <c r="DB18" s="78">
        <v>0</v>
      </c>
    </row>
    <row r="19" spans="1:106" ht="24" customHeight="1" x14ac:dyDescent="0.25">
      <c r="A19" s="151" t="s">
        <v>700</v>
      </c>
      <c r="B19" s="151"/>
      <c r="C19" s="151"/>
      <c r="D19" s="151"/>
      <c r="E19" s="151"/>
      <c r="F19" s="151"/>
      <c r="G19" s="151"/>
      <c r="H19" s="152"/>
      <c r="I19" s="153" t="s">
        <v>701</v>
      </c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5" t="s">
        <v>702</v>
      </c>
      <c r="CO19" s="151"/>
      <c r="CP19" s="151"/>
      <c r="CQ19" s="151"/>
      <c r="CR19" s="151"/>
      <c r="CS19" s="151"/>
      <c r="CT19" s="151"/>
      <c r="CU19" s="152"/>
      <c r="CV19" s="76" t="s">
        <v>668</v>
      </c>
      <c r="CW19" s="76" t="s">
        <v>462</v>
      </c>
      <c r="CX19" s="76" t="s">
        <v>462</v>
      </c>
      <c r="CY19" s="77">
        <v>2500000</v>
      </c>
      <c r="CZ19" s="77">
        <v>0</v>
      </c>
      <c r="DA19" s="77">
        <v>0</v>
      </c>
      <c r="DB19" s="78">
        <v>0</v>
      </c>
    </row>
    <row r="20" spans="1:106" ht="24" customHeight="1" x14ac:dyDescent="0.25">
      <c r="A20" s="151" t="s">
        <v>703</v>
      </c>
      <c r="B20" s="151"/>
      <c r="C20" s="151"/>
      <c r="D20" s="151"/>
      <c r="E20" s="151"/>
      <c r="F20" s="151"/>
      <c r="G20" s="151"/>
      <c r="H20" s="152"/>
      <c r="I20" s="153" t="s">
        <v>694</v>
      </c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5" t="s">
        <v>704</v>
      </c>
      <c r="CO20" s="151"/>
      <c r="CP20" s="151"/>
      <c r="CQ20" s="151"/>
      <c r="CR20" s="151"/>
      <c r="CS20" s="151"/>
      <c r="CT20" s="151"/>
      <c r="CU20" s="152"/>
      <c r="CV20" s="76" t="s">
        <v>668</v>
      </c>
      <c r="CW20" s="76" t="s">
        <v>462</v>
      </c>
      <c r="CX20" s="76" t="s">
        <v>462</v>
      </c>
      <c r="CY20" s="77">
        <v>2500000</v>
      </c>
      <c r="CZ20" s="77">
        <v>0</v>
      </c>
      <c r="DA20" s="77">
        <v>0</v>
      </c>
      <c r="DB20" s="78">
        <v>0</v>
      </c>
    </row>
    <row r="21" spans="1:106" ht="24" customHeight="1" x14ac:dyDescent="0.25">
      <c r="A21" s="151" t="s">
        <v>705</v>
      </c>
      <c r="B21" s="151"/>
      <c r="C21" s="151"/>
      <c r="D21" s="151"/>
      <c r="E21" s="151"/>
      <c r="F21" s="151"/>
      <c r="G21" s="151"/>
      <c r="H21" s="152"/>
      <c r="I21" s="153" t="s">
        <v>706</v>
      </c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5" t="s">
        <v>707</v>
      </c>
      <c r="CO21" s="151"/>
      <c r="CP21" s="151"/>
      <c r="CQ21" s="151"/>
      <c r="CR21" s="151"/>
      <c r="CS21" s="151"/>
      <c r="CT21" s="151"/>
      <c r="CU21" s="152"/>
      <c r="CV21" s="76" t="s">
        <v>696</v>
      </c>
      <c r="CW21" s="76" t="s">
        <v>467</v>
      </c>
      <c r="CX21" s="76" t="s">
        <v>462</v>
      </c>
      <c r="CY21" s="77">
        <v>2500000</v>
      </c>
      <c r="CZ21" s="77">
        <v>0</v>
      </c>
      <c r="DA21" s="77">
        <v>0</v>
      </c>
      <c r="DB21" s="78">
        <v>0</v>
      </c>
    </row>
    <row r="22" spans="1:106" ht="24" customHeight="1" x14ac:dyDescent="0.25">
      <c r="A22" s="151" t="s">
        <v>708</v>
      </c>
      <c r="B22" s="151"/>
      <c r="C22" s="151"/>
      <c r="D22" s="151"/>
      <c r="E22" s="151"/>
      <c r="F22" s="151"/>
      <c r="G22" s="151"/>
      <c r="H22" s="152"/>
      <c r="I22" s="153" t="s">
        <v>706</v>
      </c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5" t="s">
        <v>707</v>
      </c>
      <c r="CO22" s="151"/>
      <c r="CP22" s="151"/>
      <c r="CQ22" s="151"/>
      <c r="CR22" s="151"/>
      <c r="CS22" s="151"/>
      <c r="CT22" s="151"/>
      <c r="CU22" s="152"/>
      <c r="CV22" s="76" t="s">
        <v>696</v>
      </c>
      <c r="CW22" s="76" t="s">
        <v>709</v>
      </c>
      <c r="CX22" s="76" t="s">
        <v>462</v>
      </c>
      <c r="CY22" s="77">
        <v>0</v>
      </c>
      <c r="CZ22" s="77">
        <v>0</v>
      </c>
      <c r="DA22" s="77">
        <v>0</v>
      </c>
      <c r="DB22" s="78">
        <v>0</v>
      </c>
    </row>
    <row r="23" spans="1:106" ht="24" customHeight="1" x14ac:dyDescent="0.25">
      <c r="A23" s="151" t="s">
        <v>710</v>
      </c>
      <c r="B23" s="151"/>
      <c r="C23" s="151"/>
      <c r="D23" s="151"/>
      <c r="E23" s="151"/>
      <c r="F23" s="151"/>
      <c r="G23" s="151"/>
      <c r="H23" s="152"/>
      <c r="I23" s="153" t="s">
        <v>698</v>
      </c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5" t="s">
        <v>711</v>
      </c>
      <c r="CO23" s="151"/>
      <c r="CP23" s="151"/>
      <c r="CQ23" s="151"/>
      <c r="CR23" s="151"/>
      <c r="CS23" s="151"/>
      <c r="CT23" s="151"/>
      <c r="CU23" s="152"/>
      <c r="CV23" s="76" t="s">
        <v>696</v>
      </c>
      <c r="CW23" s="76" t="s">
        <v>462</v>
      </c>
      <c r="CX23" s="76" t="s">
        <v>462</v>
      </c>
      <c r="CY23" s="77">
        <v>0</v>
      </c>
      <c r="CZ23" s="77">
        <v>0</v>
      </c>
      <c r="DA23" s="77">
        <v>0</v>
      </c>
      <c r="DB23" s="78">
        <v>0</v>
      </c>
    </row>
    <row r="24" spans="1:106" ht="24" customHeight="1" x14ac:dyDescent="0.25">
      <c r="A24" s="151" t="s">
        <v>712</v>
      </c>
      <c r="B24" s="151"/>
      <c r="C24" s="151"/>
      <c r="D24" s="151"/>
      <c r="E24" s="151"/>
      <c r="F24" s="151"/>
      <c r="G24" s="151"/>
      <c r="H24" s="152"/>
      <c r="I24" s="153" t="s">
        <v>713</v>
      </c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5" t="s">
        <v>714</v>
      </c>
      <c r="CO24" s="151"/>
      <c r="CP24" s="151"/>
      <c r="CQ24" s="151"/>
      <c r="CR24" s="151"/>
      <c r="CS24" s="151"/>
      <c r="CT24" s="151"/>
      <c r="CU24" s="152"/>
      <c r="CV24" s="76" t="s">
        <v>668</v>
      </c>
      <c r="CW24" s="76" t="s">
        <v>462</v>
      </c>
      <c r="CX24" s="76" t="s">
        <v>462</v>
      </c>
      <c r="CY24" s="77">
        <v>0</v>
      </c>
      <c r="CZ24" s="77">
        <v>0</v>
      </c>
      <c r="DA24" s="77">
        <v>0</v>
      </c>
      <c r="DB24" s="78">
        <v>0</v>
      </c>
    </row>
    <row r="25" spans="1:106" ht="24" customHeight="1" x14ac:dyDescent="0.25">
      <c r="A25" s="151" t="s">
        <v>715</v>
      </c>
      <c r="B25" s="151"/>
      <c r="C25" s="151"/>
      <c r="D25" s="151"/>
      <c r="E25" s="151"/>
      <c r="F25" s="151"/>
      <c r="G25" s="151"/>
      <c r="H25" s="152"/>
      <c r="I25" s="153" t="s">
        <v>679</v>
      </c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5" t="s">
        <v>716</v>
      </c>
      <c r="CO25" s="151"/>
      <c r="CP25" s="151"/>
      <c r="CQ25" s="151"/>
      <c r="CR25" s="151"/>
      <c r="CS25" s="151"/>
      <c r="CT25" s="151"/>
      <c r="CU25" s="152"/>
      <c r="CV25" s="76" t="s">
        <v>696</v>
      </c>
      <c r="CW25" s="76" t="s">
        <v>467</v>
      </c>
      <c r="CX25" s="76" t="s">
        <v>462</v>
      </c>
      <c r="CY25" s="77">
        <v>0</v>
      </c>
      <c r="CZ25" s="77">
        <v>0</v>
      </c>
      <c r="DA25" s="77">
        <v>0</v>
      </c>
      <c r="DB25" s="78">
        <v>0</v>
      </c>
    </row>
    <row r="26" spans="1:106" ht="24" customHeight="1" x14ac:dyDescent="0.25">
      <c r="A26" s="151" t="s">
        <v>717</v>
      </c>
      <c r="B26" s="151"/>
      <c r="C26" s="151"/>
      <c r="D26" s="151"/>
      <c r="E26" s="151"/>
      <c r="F26" s="151"/>
      <c r="G26" s="151"/>
      <c r="H26" s="152"/>
      <c r="I26" s="153" t="s">
        <v>683</v>
      </c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5" t="s">
        <v>718</v>
      </c>
      <c r="CO26" s="151"/>
      <c r="CP26" s="151"/>
      <c r="CQ26" s="151"/>
      <c r="CR26" s="151"/>
      <c r="CS26" s="151"/>
      <c r="CT26" s="151"/>
      <c r="CU26" s="152"/>
      <c r="CV26" s="76" t="s">
        <v>696</v>
      </c>
      <c r="CW26" s="76" t="s">
        <v>467</v>
      </c>
      <c r="CX26" s="76" t="s">
        <v>462</v>
      </c>
      <c r="CY26" s="77">
        <v>0</v>
      </c>
      <c r="CZ26" s="77">
        <v>0</v>
      </c>
      <c r="DA26" s="77">
        <v>0</v>
      </c>
      <c r="DB26" s="78">
        <v>0</v>
      </c>
    </row>
    <row r="27" spans="1:106" ht="24" customHeight="1" x14ac:dyDescent="0.25">
      <c r="A27" s="151" t="s">
        <v>719</v>
      </c>
      <c r="B27" s="151"/>
      <c r="C27" s="151"/>
      <c r="D27" s="151"/>
      <c r="E27" s="151"/>
      <c r="F27" s="151"/>
      <c r="G27" s="151"/>
      <c r="H27" s="152"/>
      <c r="I27" s="153" t="s">
        <v>720</v>
      </c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5" t="s">
        <v>721</v>
      </c>
      <c r="CO27" s="151"/>
      <c r="CP27" s="151"/>
      <c r="CQ27" s="151"/>
      <c r="CR27" s="151"/>
      <c r="CS27" s="151"/>
      <c r="CT27" s="151"/>
      <c r="CU27" s="152"/>
      <c r="CV27" s="76" t="s">
        <v>668</v>
      </c>
      <c r="CW27" s="76" t="s">
        <v>462</v>
      </c>
      <c r="CX27" s="76" t="s">
        <v>462</v>
      </c>
      <c r="CY27" s="77">
        <v>0</v>
      </c>
      <c r="CZ27" s="77">
        <v>0</v>
      </c>
      <c r="DA27" s="77">
        <v>0</v>
      </c>
      <c r="DB27" s="78">
        <v>0</v>
      </c>
    </row>
    <row r="28" spans="1:106" ht="24" customHeight="1" x14ac:dyDescent="0.25">
      <c r="A28" s="151" t="s">
        <v>722</v>
      </c>
      <c r="B28" s="151"/>
      <c r="C28" s="151"/>
      <c r="D28" s="151"/>
      <c r="E28" s="151"/>
      <c r="F28" s="151"/>
      <c r="G28" s="151"/>
      <c r="H28" s="152"/>
      <c r="I28" s="153" t="s">
        <v>694</v>
      </c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5" t="s">
        <v>723</v>
      </c>
      <c r="CO28" s="151"/>
      <c r="CP28" s="151"/>
      <c r="CQ28" s="151"/>
      <c r="CR28" s="151"/>
      <c r="CS28" s="151"/>
      <c r="CT28" s="151"/>
      <c r="CU28" s="152"/>
      <c r="CV28" s="76" t="s">
        <v>668</v>
      </c>
      <c r="CW28" s="76" t="s">
        <v>462</v>
      </c>
      <c r="CX28" s="76" t="s">
        <v>462</v>
      </c>
      <c r="CY28" s="77">
        <v>0</v>
      </c>
      <c r="CZ28" s="77">
        <v>0</v>
      </c>
      <c r="DA28" s="77">
        <v>0</v>
      </c>
      <c r="DB28" s="78">
        <v>0</v>
      </c>
    </row>
    <row r="29" spans="1:106" ht="24" customHeight="1" x14ac:dyDescent="0.25">
      <c r="A29" s="151" t="s">
        <v>724</v>
      </c>
      <c r="B29" s="151"/>
      <c r="C29" s="151"/>
      <c r="D29" s="151"/>
      <c r="E29" s="151"/>
      <c r="F29" s="151"/>
      <c r="G29" s="151"/>
      <c r="H29" s="152"/>
      <c r="I29" s="153" t="s">
        <v>698</v>
      </c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5" t="s">
        <v>725</v>
      </c>
      <c r="CO29" s="151"/>
      <c r="CP29" s="151"/>
      <c r="CQ29" s="151"/>
      <c r="CR29" s="151"/>
      <c r="CS29" s="151"/>
      <c r="CT29" s="151"/>
      <c r="CU29" s="152"/>
      <c r="CV29" s="76" t="s">
        <v>668</v>
      </c>
      <c r="CW29" s="76" t="s">
        <v>462</v>
      </c>
      <c r="CX29" s="76" t="s">
        <v>462</v>
      </c>
      <c r="CY29" s="77">
        <v>0</v>
      </c>
      <c r="CZ29" s="77">
        <v>0</v>
      </c>
      <c r="DA29" s="77">
        <v>0</v>
      </c>
      <c r="DB29" s="78">
        <v>0</v>
      </c>
    </row>
    <row r="30" spans="1:106" ht="24" customHeight="1" x14ac:dyDescent="0.25">
      <c r="A30" s="151" t="s">
        <v>726</v>
      </c>
      <c r="B30" s="151"/>
      <c r="C30" s="151"/>
      <c r="D30" s="151"/>
      <c r="E30" s="151"/>
      <c r="F30" s="151"/>
      <c r="G30" s="151"/>
      <c r="H30" s="152"/>
      <c r="I30" s="153" t="s">
        <v>727</v>
      </c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5" t="s">
        <v>728</v>
      </c>
      <c r="CO30" s="151"/>
      <c r="CP30" s="151"/>
      <c r="CQ30" s="151"/>
      <c r="CR30" s="151"/>
      <c r="CS30" s="151"/>
      <c r="CT30" s="151"/>
      <c r="CU30" s="152"/>
      <c r="CV30" s="76" t="s">
        <v>668</v>
      </c>
      <c r="CW30" s="76" t="s">
        <v>462</v>
      </c>
      <c r="CX30" s="76" t="s">
        <v>462</v>
      </c>
      <c r="CY30" s="77">
        <v>1628410.24</v>
      </c>
      <c r="CZ30" s="77">
        <v>2555808.2000000002</v>
      </c>
      <c r="DA30" s="77">
        <v>2555808.2000000002</v>
      </c>
      <c r="DB30" s="78">
        <v>0</v>
      </c>
    </row>
    <row r="31" spans="1:106" ht="24" customHeight="1" x14ac:dyDescent="0.25">
      <c r="A31" s="151" t="s">
        <v>729</v>
      </c>
      <c r="B31" s="151"/>
      <c r="C31" s="151"/>
      <c r="D31" s="151"/>
      <c r="E31" s="151"/>
      <c r="F31" s="151"/>
      <c r="G31" s="151"/>
      <c r="H31" s="152"/>
      <c r="I31" s="153" t="s">
        <v>694</v>
      </c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5" t="s">
        <v>730</v>
      </c>
      <c r="CO31" s="151"/>
      <c r="CP31" s="151"/>
      <c r="CQ31" s="151"/>
      <c r="CR31" s="151"/>
      <c r="CS31" s="151"/>
      <c r="CT31" s="151"/>
      <c r="CU31" s="152"/>
      <c r="CV31" s="76" t="s">
        <v>668</v>
      </c>
      <c r="CW31" s="76" t="s">
        <v>462</v>
      </c>
      <c r="CX31" s="76" t="s">
        <v>462</v>
      </c>
      <c r="CY31" s="77">
        <v>1628410.24</v>
      </c>
      <c r="CZ31" s="77">
        <v>2555808.2000000002</v>
      </c>
      <c r="DA31" s="77">
        <v>2555808.2000000002</v>
      </c>
      <c r="DB31" s="78">
        <v>0</v>
      </c>
    </row>
    <row r="32" spans="1:106" ht="24" customHeight="1" x14ac:dyDescent="0.25">
      <c r="A32" s="151" t="s">
        <v>731</v>
      </c>
      <c r="B32" s="151"/>
      <c r="C32" s="151"/>
      <c r="D32" s="151"/>
      <c r="E32" s="151"/>
      <c r="F32" s="151"/>
      <c r="G32" s="151"/>
      <c r="H32" s="152"/>
      <c r="I32" s="153" t="s">
        <v>706</v>
      </c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5" t="s">
        <v>732</v>
      </c>
      <c r="CO32" s="151"/>
      <c r="CP32" s="151"/>
      <c r="CQ32" s="151"/>
      <c r="CR32" s="151"/>
      <c r="CS32" s="151"/>
      <c r="CT32" s="151"/>
      <c r="CU32" s="152"/>
      <c r="CV32" s="76" t="s">
        <v>696</v>
      </c>
      <c r="CW32" s="76" t="s">
        <v>467</v>
      </c>
      <c r="CX32" s="76" t="s">
        <v>462</v>
      </c>
      <c r="CY32" s="77">
        <v>1628410.24</v>
      </c>
      <c r="CZ32" s="77">
        <v>2555808.2000000002</v>
      </c>
      <c r="DA32" s="77">
        <v>2555808.2000000002</v>
      </c>
      <c r="DB32" s="78">
        <v>0</v>
      </c>
    </row>
    <row r="33" spans="1:106" ht="24" customHeight="1" x14ac:dyDescent="0.25">
      <c r="A33" s="151" t="s">
        <v>733</v>
      </c>
      <c r="B33" s="151"/>
      <c r="C33" s="151"/>
      <c r="D33" s="151"/>
      <c r="E33" s="151"/>
      <c r="F33" s="151"/>
      <c r="G33" s="151"/>
      <c r="H33" s="152"/>
      <c r="I33" s="153" t="s">
        <v>734</v>
      </c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5" t="s">
        <v>735</v>
      </c>
      <c r="CO33" s="151"/>
      <c r="CP33" s="151"/>
      <c r="CQ33" s="151"/>
      <c r="CR33" s="151"/>
      <c r="CS33" s="151"/>
      <c r="CT33" s="151"/>
      <c r="CU33" s="152"/>
      <c r="CV33" s="76" t="s">
        <v>696</v>
      </c>
      <c r="CW33" s="76" t="s">
        <v>467</v>
      </c>
      <c r="CX33" s="76" t="s">
        <v>462</v>
      </c>
      <c r="CY33" s="77">
        <v>0</v>
      </c>
      <c r="CZ33" s="77">
        <v>0</v>
      </c>
      <c r="DA33" s="77">
        <v>0</v>
      </c>
      <c r="DB33" s="78">
        <v>0</v>
      </c>
    </row>
    <row r="34" spans="1:106" ht="24" customHeight="1" thickBot="1" x14ac:dyDescent="0.3">
      <c r="A34" s="151" t="s">
        <v>736</v>
      </c>
      <c r="B34" s="151"/>
      <c r="C34" s="151"/>
      <c r="D34" s="151"/>
      <c r="E34" s="151"/>
      <c r="F34" s="151"/>
      <c r="G34" s="151"/>
      <c r="H34" s="152"/>
      <c r="I34" s="153" t="s">
        <v>698</v>
      </c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5" t="s">
        <v>737</v>
      </c>
      <c r="CO34" s="151"/>
      <c r="CP34" s="151"/>
      <c r="CQ34" s="151"/>
      <c r="CR34" s="151"/>
      <c r="CS34" s="151"/>
      <c r="CT34" s="151"/>
      <c r="CU34" s="152"/>
      <c r="CV34" s="76" t="s">
        <v>696</v>
      </c>
      <c r="CW34" s="76" t="s">
        <v>462</v>
      </c>
      <c r="CX34" s="76" t="s">
        <v>462</v>
      </c>
      <c r="CY34" s="77">
        <v>0</v>
      </c>
      <c r="CZ34" s="77">
        <v>0</v>
      </c>
      <c r="DA34" s="77">
        <v>0</v>
      </c>
      <c r="DB34" s="78">
        <v>0</v>
      </c>
    </row>
    <row r="35" spans="1:106" ht="12.75" customHeight="1" x14ac:dyDescent="0.25">
      <c r="A35" s="156">
        <v>2</v>
      </c>
      <c r="B35" s="156"/>
      <c r="C35" s="156"/>
      <c r="D35" s="156"/>
      <c r="E35" s="156"/>
      <c r="F35" s="156"/>
      <c r="G35" s="156"/>
      <c r="H35" s="157"/>
      <c r="I35" s="158" t="s">
        <v>738</v>
      </c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60" t="s">
        <v>739</v>
      </c>
      <c r="CO35" s="161"/>
      <c r="CP35" s="161"/>
      <c r="CQ35" s="161"/>
      <c r="CR35" s="161"/>
      <c r="CS35" s="161"/>
      <c r="CT35" s="161"/>
      <c r="CU35" s="162"/>
      <c r="CV35" s="72" t="s">
        <v>668</v>
      </c>
      <c r="CW35" s="72" t="s">
        <v>462</v>
      </c>
      <c r="CX35" s="72" t="s">
        <v>462</v>
      </c>
      <c r="CY35" s="73">
        <v>22022359.66</v>
      </c>
      <c r="CZ35" s="73">
        <v>20678749.050000001</v>
      </c>
      <c r="DA35" s="73">
        <v>21655549.050000001</v>
      </c>
      <c r="DB35" s="74">
        <v>0</v>
      </c>
    </row>
    <row r="36" spans="1:106" ht="24" customHeight="1" thickBot="1" x14ac:dyDescent="0.3">
      <c r="A36" s="151" t="s">
        <v>30</v>
      </c>
      <c r="B36" s="151"/>
      <c r="C36" s="151"/>
      <c r="D36" s="151"/>
      <c r="E36" s="151"/>
      <c r="F36" s="151"/>
      <c r="G36" s="151"/>
      <c r="H36" s="152"/>
      <c r="I36" s="153" t="s">
        <v>740</v>
      </c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/>
      <c r="CC36" s="154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5" t="s">
        <v>741</v>
      </c>
      <c r="CO36" s="151"/>
      <c r="CP36" s="151"/>
      <c r="CQ36" s="151"/>
      <c r="CR36" s="151"/>
      <c r="CS36" s="151"/>
      <c r="CT36" s="151"/>
      <c r="CU36" s="152"/>
      <c r="CV36" s="76" t="s">
        <v>696</v>
      </c>
      <c r="CW36" s="76" t="s">
        <v>462</v>
      </c>
      <c r="CX36" s="76" t="s">
        <v>462</v>
      </c>
      <c r="CY36" s="77">
        <v>22022359.66</v>
      </c>
      <c r="CZ36" s="77">
        <v>20678749.050000001</v>
      </c>
      <c r="DA36" s="77">
        <v>21655549.050000001</v>
      </c>
      <c r="DB36" s="78">
        <v>0</v>
      </c>
    </row>
    <row r="37" spans="1:106" ht="12.75" customHeight="1" x14ac:dyDescent="0.25">
      <c r="A37" s="156">
        <v>3</v>
      </c>
      <c r="B37" s="156"/>
      <c r="C37" s="156"/>
      <c r="D37" s="156"/>
      <c r="E37" s="156"/>
      <c r="F37" s="156"/>
      <c r="G37" s="156"/>
      <c r="H37" s="157"/>
      <c r="I37" s="158" t="s">
        <v>742</v>
      </c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60" t="s">
        <v>743</v>
      </c>
      <c r="CO37" s="161"/>
      <c r="CP37" s="161"/>
      <c r="CQ37" s="161"/>
      <c r="CR37" s="161"/>
      <c r="CS37" s="161"/>
      <c r="CT37" s="161"/>
      <c r="CU37" s="162"/>
      <c r="CV37" s="72" t="s">
        <v>668</v>
      </c>
      <c r="CW37" s="72" t="s">
        <v>462</v>
      </c>
      <c r="CX37" s="72" t="s">
        <v>462</v>
      </c>
      <c r="CY37" s="73">
        <v>0</v>
      </c>
      <c r="CZ37" s="73">
        <v>0</v>
      </c>
      <c r="DA37" s="73">
        <v>0</v>
      </c>
      <c r="DB37" s="74">
        <v>0</v>
      </c>
    </row>
    <row r="38" spans="1:106" ht="24" customHeight="1" x14ac:dyDescent="0.25">
      <c r="A38" s="151" t="s">
        <v>11</v>
      </c>
      <c r="B38" s="151"/>
      <c r="C38" s="151"/>
      <c r="D38" s="151"/>
      <c r="E38" s="151"/>
      <c r="F38" s="151"/>
      <c r="G38" s="151"/>
      <c r="H38" s="152"/>
      <c r="I38" s="153" t="s">
        <v>740</v>
      </c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K38" s="154"/>
      <c r="CL38" s="154"/>
      <c r="CM38" s="154"/>
      <c r="CN38" s="155" t="s">
        <v>744</v>
      </c>
      <c r="CO38" s="151"/>
      <c r="CP38" s="151"/>
      <c r="CQ38" s="151"/>
      <c r="CR38" s="151"/>
      <c r="CS38" s="151"/>
      <c r="CT38" s="151"/>
      <c r="CU38" s="152"/>
      <c r="CV38" s="76" t="s">
        <v>696</v>
      </c>
      <c r="CW38" s="76" t="s">
        <v>462</v>
      </c>
      <c r="CX38" s="76" t="s">
        <v>462</v>
      </c>
      <c r="CY38" s="77">
        <v>0</v>
      </c>
      <c r="CZ38" s="77">
        <v>0</v>
      </c>
      <c r="DA38" s="77">
        <v>0</v>
      </c>
      <c r="DB38" s="78">
        <v>0</v>
      </c>
    </row>
    <row r="39" spans="1:106" ht="15" x14ac:dyDescent="0.25"/>
    <row r="40" spans="1:106" ht="10.15" customHeight="1" x14ac:dyDescent="0.25">
      <c r="I40" s="62" t="s">
        <v>745</v>
      </c>
    </row>
    <row r="41" spans="1:106" ht="10.15" customHeight="1" x14ac:dyDescent="0.25">
      <c r="I41" s="62" t="s">
        <v>746</v>
      </c>
      <c r="AQ41" s="150" t="s">
        <v>405</v>
      </c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Y41" s="150" t="s">
        <v>747</v>
      </c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</row>
    <row r="42" spans="1:106" ht="7.9" customHeight="1" x14ac:dyDescent="0.25">
      <c r="AQ42" s="144" t="s">
        <v>748</v>
      </c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K42" s="144" t="s">
        <v>749</v>
      </c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Y42" s="144" t="s">
        <v>411</v>
      </c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144"/>
      <c r="CN42" s="144"/>
      <c r="CO42" s="144"/>
      <c r="CP42" s="144"/>
      <c r="CQ42" s="144"/>
      <c r="CR42" s="144"/>
    </row>
    <row r="43" spans="1:106" ht="3" customHeight="1" x14ac:dyDescent="0.25"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</row>
    <row r="44" spans="1:106" ht="10.15" customHeight="1" x14ac:dyDescent="0.25">
      <c r="I44" s="62" t="s">
        <v>750</v>
      </c>
      <c r="AM44" s="150" t="s">
        <v>751</v>
      </c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G44" s="150" t="s">
        <v>752</v>
      </c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CA44" s="146" t="s">
        <v>753</v>
      </c>
      <c r="CB44" s="146"/>
      <c r="CC44" s="146"/>
      <c r="CD44" s="146"/>
      <c r="CE44" s="146"/>
      <c r="CF44" s="146"/>
      <c r="CG44" s="146"/>
      <c r="CH44" s="146"/>
      <c r="CI44" s="146"/>
      <c r="CJ44" s="146"/>
      <c r="CK44" s="146"/>
      <c r="CL44" s="146"/>
      <c r="CM44" s="146"/>
      <c r="CN44" s="146"/>
      <c r="CO44" s="146"/>
      <c r="CP44" s="146"/>
      <c r="CQ44" s="146"/>
      <c r="CR44" s="146"/>
    </row>
    <row r="45" spans="1:106" ht="7.9" customHeight="1" x14ac:dyDescent="0.25">
      <c r="AM45" s="144" t="s">
        <v>748</v>
      </c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G45" s="144" t="s">
        <v>754</v>
      </c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CA45" s="144" t="s">
        <v>755</v>
      </c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4"/>
      <c r="CQ45" s="144"/>
      <c r="CR45" s="144"/>
    </row>
    <row r="46" spans="1:106" ht="3" customHeight="1" x14ac:dyDescent="0.25"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119"/>
      <c r="BU46" s="119"/>
      <c r="BV46" s="119"/>
      <c r="BW46" s="119"/>
      <c r="BX46" s="119"/>
      <c r="CA46" s="119"/>
      <c r="CB46" s="119"/>
      <c r="CC46" s="119"/>
      <c r="CD46" s="119"/>
      <c r="CE46" s="119"/>
      <c r="CF46" s="119"/>
      <c r="CG46" s="119"/>
      <c r="CH46" s="119"/>
      <c r="CI46" s="119"/>
      <c r="CJ46" s="119"/>
      <c r="CK46" s="119"/>
      <c r="CL46" s="119"/>
      <c r="CM46" s="119"/>
      <c r="CN46" s="119"/>
      <c r="CO46" s="119"/>
      <c r="CP46" s="119"/>
      <c r="CQ46" s="119"/>
      <c r="CR46" s="119"/>
    </row>
    <row r="47" spans="1:106" ht="13.15" customHeight="1" x14ac:dyDescent="0.25">
      <c r="I47" s="145" t="s">
        <v>756</v>
      </c>
      <c r="J47" s="145"/>
      <c r="K47" s="146" t="s">
        <v>761</v>
      </c>
      <c r="L47" s="146"/>
      <c r="M47" s="146"/>
      <c r="N47" s="147" t="s">
        <v>756</v>
      </c>
      <c r="O47" s="147"/>
      <c r="Q47" s="146" t="s">
        <v>757</v>
      </c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60"/>
      <c r="AG47" s="148" t="s">
        <v>696</v>
      </c>
      <c r="AH47" s="149"/>
      <c r="AI47" s="149"/>
      <c r="AJ47" s="149"/>
      <c r="AK47" s="149"/>
      <c r="AL47" s="62" t="s">
        <v>758</v>
      </c>
    </row>
    <row r="48" spans="1:106" ht="10.9" customHeight="1" x14ac:dyDescent="0.25"/>
    <row r="49" spans="1:2" ht="15" x14ac:dyDescent="0.25"/>
    <row r="50" spans="1:2" ht="15" x14ac:dyDescent="0.25"/>
    <row r="51" spans="1:2" ht="15" x14ac:dyDescent="0.25">
      <c r="A51" s="120"/>
      <c r="B51" s="120"/>
    </row>
  </sheetData>
  <mergeCells count="125"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V3:CV5"/>
    <mergeCell ref="CW3:CW5"/>
    <mergeCell ref="CX3:CX5"/>
    <mergeCell ref="CY3:DB3"/>
    <mergeCell ref="DB4:DB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30:H30"/>
    <mergeCell ref="I30:CM30"/>
    <mergeCell ref="CN30:CU30"/>
    <mergeCell ref="A31:H31"/>
    <mergeCell ref="I31:CM31"/>
    <mergeCell ref="CN31:CU31"/>
    <mergeCell ref="A28:H28"/>
    <mergeCell ref="I28:CM28"/>
    <mergeCell ref="CN28:CU28"/>
    <mergeCell ref="A29:H29"/>
    <mergeCell ref="I29:CM29"/>
    <mergeCell ref="CN29:CU29"/>
    <mergeCell ref="A34:H34"/>
    <mergeCell ref="I34:CM34"/>
    <mergeCell ref="CN34:CU34"/>
    <mergeCell ref="A35:H35"/>
    <mergeCell ref="I35:CM35"/>
    <mergeCell ref="CN35:CU35"/>
    <mergeCell ref="A32:H32"/>
    <mergeCell ref="I32:CM32"/>
    <mergeCell ref="CN32:CU32"/>
    <mergeCell ref="A33:H33"/>
    <mergeCell ref="I33:CM33"/>
    <mergeCell ref="CN33:CU33"/>
    <mergeCell ref="A38:H38"/>
    <mergeCell ref="I38:CM38"/>
    <mergeCell ref="CN38:CU38"/>
    <mergeCell ref="AQ41:BH41"/>
    <mergeCell ref="BK41:BV41"/>
    <mergeCell ref="BY41:CR41"/>
    <mergeCell ref="A36:H36"/>
    <mergeCell ref="I36:CM36"/>
    <mergeCell ref="CN36:CU36"/>
    <mergeCell ref="A37:H37"/>
    <mergeCell ref="I37:CM37"/>
    <mergeCell ref="CN37:CU37"/>
    <mergeCell ref="AM45:BD45"/>
    <mergeCell ref="BG45:BX45"/>
    <mergeCell ref="CA45:CR45"/>
    <mergeCell ref="I47:J47"/>
    <mergeCell ref="K47:M47"/>
    <mergeCell ref="N47:O47"/>
    <mergeCell ref="Q47:AE47"/>
    <mergeCell ref="AG47:AK47"/>
    <mergeCell ref="AQ42:BH42"/>
    <mergeCell ref="BK42:BV42"/>
    <mergeCell ref="BY42:CR42"/>
    <mergeCell ref="AM44:BD44"/>
    <mergeCell ref="BG44:BX44"/>
    <mergeCell ref="CA44:CR44"/>
  </mergeCells>
  <pageMargins left="0.59055118110236227" right="0.51181102362204722" top="0.78740157480314965" bottom="0.31496062992125984" header="0.19685039370078741" footer="0.19685039370078741"/>
  <pageSetup paperSize="9" scale="8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323" t="s">
        <v>3</v>
      </c>
      <c r="B5" s="324"/>
      <c r="C5" s="324"/>
      <c r="D5" s="324"/>
      <c r="E5" s="324"/>
      <c r="F5" s="325"/>
      <c r="G5" s="323" t="s">
        <v>23</v>
      </c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5"/>
      <c r="AB5" s="323" t="s">
        <v>180</v>
      </c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5"/>
      <c r="AP5" s="323" t="s">
        <v>181</v>
      </c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3" t="s">
        <v>105</v>
      </c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5"/>
      <c r="BR5" s="332" t="s">
        <v>0</v>
      </c>
      <c r="BS5" s="290"/>
      <c r="BT5" s="290"/>
      <c r="BU5" s="290"/>
      <c r="BV5" s="290"/>
      <c r="BW5" s="290"/>
      <c r="BX5" s="290"/>
      <c r="BY5" s="290"/>
      <c r="BZ5" s="290"/>
      <c r="CA5" s="290"/>
      <c r="CB5" s="290"/>
      <c r="CC5" s="290"/>
      <c r="CD5" s="290"/>
      <c r="CE5" s="290"/>
      <c r="CF5" s="290"/>
      <c r="CG5" s="290"/>
      <c r="CH5" s="290"/>
      <c r="CI5" s="290"/>
      <c r="CJ5" s="290"/>
      <c r="CK5" s="290"/>
      <c r="CL5" s="290"/>
      <c r="CM5" s="290"/>
      <c r="CN5" s="290"/>
      <c r="CO5" s="290"/>
      <c r="CP5" s="290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290"/>
      <c r="DB5" s="290"/>
      <c r="DC5" s="290"/>
      <c r="DD5" s="290"/>
      <c r="DE5" s="290"/>
      <c r="DF5" s="290"/>
      <c r="DG5" s="290"/>
      <c r="DH5" s="290"/>
      <c r="DI5" s="290"/>
      <c r="DJ5" s="290"/>
      <c r="DK5" s="290"/>
      <c r="DL5" s="290"/>
      <c r="DM5" s="290"/>
      <c r="DN5" s="290"/>
      <c r="DO5" s="290"/>
      <c r="DP5" s="290"/>
      <c r="DQ5" s="290"/>
      <c r="DR5" s="290"/>
      <c r="DS5" s="290"/>
      <c r="DT5" s="290"/>
      <c r="DU5" s="290"/>
      <c r="DV5" s="290"/>
      <c r="DW5" s="290"/>
      <c r="DX5" s="290"/>
      <c r="DY5" s="290"/>
      <c r="DZ5" s="290"/>
      <c r="EA5" s="290"/>
      <c r="EB5" s="290"/>
      <c r="EC5" s="290"/>
      <c r="ED5" s="290"/>
      <c r="EE5" s="290"/>
      <c r="EF5" s="290"/>
      <c r="EG5" s="290"/>
      <c r="EH5" s="290"/>
      <c r="EI5" s="290"/>
      <c r="EJ5" s="291"/>
    </row>
    <row r="6" spans="1:140" s="23" customFormat="1" ht="62.25" customHeight="1" x14ac:dyDescent="0.2">
      <c r="A6" s="326"/>
      <c r="B6" s="327"/>
      <c r="C6" s="327"/>
      <c r="D6" s="327"/>
      <c r="E6" s="327"/>
      <c r="F6" s="328"/>
      <c r="G6" s="326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8"/>
      <c r="AB6" s="326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8"/>
      <c r="AP6" s="326"/>
      <c r="AQ6" s="327"/>
      <c r="AR6" s="327"/>
      <c r="AS6" s="327"/>
      <c r="AT6" s="327"/>
      <c r="AU6" s="327"/>
      <c r="AV6" s="327"/>
      <c r="AW6" s="327"/>
      <c r="AX6" s="327"/>
      <c r="AY6" s="327"/>
      <c r="AZ6" s="327"/>
      <c r="BA6" s="327"/>
      <c r="BB6" s="327"/>
      <c r="BC6" s="327"/>
      <c r="BD6" s="326"/>
      <c r="BE6" s="327"/>
      <c r="BF6" s="327"/>
      <c r="BG6" s="327"/>
      <c r="BH6" s="327"/>
      <c r="BI6" s="327"/>
      <c r="BJ6" s="327"/>
      <c r="BK6" s="327"/>
      <c r="BL6" s="327"/>
      <c r="BM6" s="327"/>
      <c r="BN6" s="327"/>
      <c r="BO6" s="327"/>
      <c r="BP6" s="327"/>
      <c r="BQ6" s="328"/>
      <c r="BR6" s="340" t="s">
        <v>169</v>
      </c>
      <c r="BS6" s="305"/>
      <c r="BT6" s="305"/>
      <c r="BU6" s="305"/>
      <c r="BV6" s="305"/>
      <c r="BW6" s="305"/>
      <c r="BX6" s="305"/>
      <c r="BY6" s="305"/>
      <c r="BZ6" s="305"/>
      <c r="CA6" s="305"/>
      <c r="CB6" s="305"/>
      <c r="CC6" s="305"/>
      <c r="CD6" s="305"/>
      <c r="CE6" s="306"/>
      <c r="CF6" s="340" t="s">
        <v>176</v>
      </c>
      <c r="CG6" s="305"/>
      <c r="CH6" s="305"/>
      <c r="CI6" s="305"/>
      <c r="CJ6" s="305"/>
      <c r="CK6" s="305"/>
      <c r="CL6" s="305"/>
      <c r="CM6" s="305"/>
      <c r="CN6" s="305"/>
      <c r="CO6" s="305"/>
      <c r="CP6" s="305"/>
      <c r="CQ6" s="305"/>
      <c r="CR6" s="305"/>
      <c r="CS6" s="305"/>
      <c r="CT6" s="305"/>
      <c r="CU6" s="306"/>
      <c r="CV6" s="340" t="s">
        <v>17</v>
      </c>
      <c r="CW6" s="305"/>
      <c r="CX6" s="305"/>
      <c r="CY6" s="305"/>
      <c r="CZ6" s="305"/>
      <c r="DA6" s="305"/>
      <c r="DB6" s="305"/>
      <c r="DC6" s="305"/>
      <c r="DD6" s="305"/>
      <c r="DE6" s="305"/>
      <c r="DF6" s="305"/>
      <c r="DG6" s="305"/>
      <c r="DH6" s="305"/>
      <c r="DI6" s="305"/>
      <c r="DJ6" s="306"/>
      <c r="DK6" s="383" t="s">
        <v>18</v>
      </c>
      <c r="DL6" s="383"/>
      <c r="DM6" s="383"/>
      <c r="DN6" s="383"/>
      <c r="DO6" s="383"/>
      <c r="DP6" s="383"/>
      <c r="DQ6" s="383"/>
      <c r="DR6" s="383"/>
      <c r="DS6" s="383"/>
      <c r="DT6" s="383"/>
      <c r="DU6" s="383"/>
      <c r="DV6" s="383"/>
      <c r="DW6" s="383"/>
      <c r="DX6" s="383"/>
      <c r="DY6" s="383"/>
      <c r="DZ6" s="383"/>
      <c r="EA6" s="383"/>
      <c r="EB6" s="383"/>
      <c r="EC6" s="383"/>
      <c r="ED6" s="383"/>
      <c r="EE6" s="383"/>
      <c r="EF6" s="383"/>
      <c r="EG6" s="383"/>
      <c r="EH6" s="383"/>
      <c r="EI6" s="383"/>
      <c r="EJ6" s="384"/>
    </row>
    <row r="7" spans="1:140" s="23" customFormat="1" ht="42" customHeight="1" x14ac:dyDescent="0.2">
      <c r="A7" s="329"/>
      <c r="B7" s="330"/>
      <c r="C7" s="330"/>
      <c r="D7" s="330"/>
      <c r="E7" s="330"/>
      <c r="F7" s="331"/>
      <c r="G7" s="329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1"/>
      <c r="AB7" s="329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1"/>
      <c r="AP7" s="329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29"/>
      <c r="BE7" s="330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1"/>
      <c r="BR7" s="307"/>
      <c r="BS7" s="308"/>
      <c r="BT7" s="308"/>
      <c r="BU7" s="308"/>
      <c r="BV7" s="308"/>
      <c r="BW7" s="308"/>
      <c r="BX7" s="308"/>
      <c r="BY7" s="308"/>
      <c r="BZ7" s="308"/>
      <c r="CA7" s="308"/>
      <c r="CB7" s="308"/>
      <c r="CC7" s="308"/>
      <c r="CD7" s="308"/>
      <c r="CE7" s="309"/>
      <c r="CF7" s="307"/>
      <c r="CG7" s="308"/>
      <c r="CH7" s="308"/>
      <c r="CI7" s="308"/>
      <c r="CJ7" s="308"/>
      <c r="CK7" s="308"/>
      <c r="CL7" s="308"/>
      <c r="CM7" s="308"/>
      <c r="CN7" s="308"/>
      <c r="CO7" s="308"/>
      <c r="CP7" s="308"/>
      <c r="CQ7" s="308"/>
      <c r="CR7" s="308"/>
      <c r="CS7" s="308"/>
      <c r="CT7" s="308"/>
      <c r="CU7" s="309"/>
      <c r="CV7" s="307"/>
      <c r="CW7" s="308"/>
      <c r="CX7" s="308"/>
      <c r="CY7" s="308"/>
      <c r="CZ7" s="308"/>
      <c r="DA7" s="308"/>
      <c r="DB7" s="308"/>
      <c r="DC7" s="308"/>
      <c r="DD7" s="308"/>
      <c r="DE7" s="308"/>
      <c r="DF7" s="308"/>
      <c r="DG7" s="308"/>
      <c r="DH7" s="308"/>
      <c r="DI7" s="308"/>
      <c r="DJ7" s="309"/>
      <c r="DK7" s="332" t="s">
        <v>2</v>
      </c>
      <c r="DL7" s="333"/>
      <c r="DM7" s="333"/>
      <c r="DN7" s="333"/>
      <c r="DO7" s="333"/>
      <c r="DP7" s="333"/>
      <c r="DQ7" s="333"/>
      <c r="DR7" s="333"/>
      <c r="DS7" s="333"/>
      <c r="DT7" s="333"/>
      <c r="DU7" s="333"/>
      <c r="DV7" s="333"/>
      <c r="DW7" s="334"/>
      <c r="DX7" s="332" t="s">
        <v>43</v>
      </c>
      <c r="DY7" s="333"/>
      <c r="DZ7" s="333"/>
      <c r="EA7" s="333"/>
      <c r="EB7" s="333"/>
      <c r="EC7" s="333"/>
      <c r="ED7" s="333"/>
      <c r="EE7" s="333"/>
      <c r="EF7" s="333"/>
      <c r="EG7" s="333"/>
      <c r="EH7" s="333"/>
      <c r="EI7" s="333"/>
      <c r="EJ7" s="334"/>
    </row>
    <row r="8" spans="1:140" s="23" customFormat="1" ht="14.25" customHeight="1" x14ac:dyDescent="0.2">
      <c r="A8" s="335">
        <v>1</v>
      </c>
      <c r="B8" s="336"/>
      <c r="C8" s="336"/>
      <c r="D8" s="336"/>
      <c r="E8" s="336"/>
      <c r="F8" s="337"/>
      <c r="G8" s="335">
        <v>2</v>
      </c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7"/>
      <c r="AB8" s="335">
        <v>3</v>
      </c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7"/>
      <c r="AP8" s="335">
        <v>4</v>
      </c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5">
        <v>5</v>
      </c>
      <c r="BE8" s="336"/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7"/>
      <c r="BR8" s="335">
        <v>6</v>
      </c>
      <c r="BS8" s="336"/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7"/>
      <c r="CF8" s="335">
        <v>7</v>
      </c>
      <c r="CG8" s="336"/>
      <c r="CH8" s="336"/>
      <c r="CI8" s="336"/>
      <c r="CJ8" s="336"/>
      <c r="CK8" s="336"/>
      <c r="CL8" s="336"/>
      <c r="CM8" s="336"/>
      <c r="CN8" s="336"/>
      <c r="CO8" s="336"/>
      <c r="CP8" s="336"/>
      <c r="CQ8" s="336"/>
      <c r="CR8" s="336"/>
      <c r="CS8" s="336"/>
      <c r="CT8" s="336"/>
      <c r="CU8" s="337"/>
      <c r="CV8" s="335">
        <v>8</v>
      </c>
      <c r="CW8" s="336"/>
      <c r="CX8" s="336"/>
      <c r="CY8" s="336"/>
      <c r="CZ8" s="336"/>
      <c r="DA8" s="336"/>
      <c r="DB8" s="336"/>
      <c r="DC8" s="336"/>
      <c r="DD8" s="336"/>
      <c r="DE8" s="336"/>
      <c r="DF8" s="336"/>
      <c r="DG8" s="336"/>
      <c r="DH8" s="336"/>
      <c r="DI8" s="336"/>
      <c r="DJ8" s="337"/>
      <c r="DK8" s="335">
        <v>9</v>
      </c>
      <c r="DL8" s="336"/>
      <c r="DM8" s="336"/>
      <c r="DN8" s="336"/>
      <c r="DO8" s="336"/>
      <c r="DP8" s="336"/>
      <c r="DQ8" s="336"/>
      <c r="DR8" s="336"/>
      <c r="DS8" s="336"/>
      <c r="DT8" s="336"/>
      <c r="DU8" s="336"/>
      <c r="DV8" s="336"/>
      <c r="DW8" s="337"/>
      <c r="DX8" s="335">
        <v>10</v>
      </c>
      <c r="DY8" s="336"/>
      <c r="DZ8" s="336"/>
      <c r="EA8" s="336"/>
      <c r="EB8" s="336"/>
      <c r="EC8" s="336"/>
      <c r="ED8" s="336"/>
      <c r="EE8" s="336"/>
      <c r="EF8" s="336"/>
      <c r="EG8" s="336"/>
      <c r="EH8" s="336"/>
      <c r="EI8" s="336"/>
      <c r="EJ8" s="337"/>
    </row>
    <row r="9" spans="1:140" s="23" customFormat="1" ht="27.95" customHeight="1" x14ac:dyDescent="0.2">
      <c r="A9" s="375" t="s">
        <v>6</v>
      </c>
      <c r="B9" s="376"/>
      <c r="C9" s="376"/>
      <c r="D9" s="376"/>
      <c r="E9" s="376"/>
      <c r="F9" s="377"/>
      <c r="G9" s="4"/>
      <c r="H9" s="458"/>
      <c r="I9" s="458"/>
      <c r="J9" s="458"/>
      <c r="K9" s="458"/>
      <c r="L9" s="458"/>
      <c r="M9" s="458"/>
      <c r="N9" s="458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458"/>
      <c r="AA9" s="459"/>
      <c r="AB9" s="266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8"/>
      <c r="AP9" s="266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6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8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7"/>
      <c r="CU9" s="268"/>
      <c r="CV9" s="266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7"/>
      <c r="DJ9" s="268"/>
      <c r="DK9" s="266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7"/>
      <c r="DW9" s="268"/>
      <c r="DX9" s="266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7"/>
      <c r="EJ9" s="268"/>
    </row>
    <row r="10" spans="1:140" s="23" customFormat="1" ht="23.25" customHeight="1" x14ac:dyDescent="0.2">
      <c r="A10" s="375" t="s">
        <v>7</v>
      </c>
      <c r="B10" s="376"/>
      <c r="C10" s="376"/>
      <c r="D10" s="376"/>
      <c r="E10" s="376"/>
      <c r="F10" s="377"/>
      <c r="G10" s="4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7"/>
      <c r="AB10" s="266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8"/>
      <c r="AP10" s="266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6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8"/>
      <c r="BR10" s="266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8"/>
      <c r="CF10" s="266"/>
      <c r="CG10" s="267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7"/>
      <c r="CT10" s="267"/>
      <c r="CU10" s="268"/>
      <c r="CV10" s="266"/>
      <c r="CW10" s="267"/>
      <c r="CX10" s="267"/>
      <c r="CY10" s="267"/>
      <c r="CZ10" s="267"/>
      <c r="DA10" s="267"/>
      <c r="DB10" s="267"/>
      <c r="DC10" s="267"/>
      <c r="DD10" s="267"/>
      <c r="DE10" s="267"/>
      <c r="DF10" s="267"/>
      <c r="DG10" s="267"/>
      <c r="DH10" s="267"/>
      <c r="DI10" s="267"/>
      <c r="DJ10" s="268"/>
      <c r="DK10" s="266"/>
      <c r="DL10" s="267"/>
      <c r="DM10" s="267"/>
      <c r="DN10" s="267"/>
      <c r="DO10" s="267"/>
      <c r="DP10" s="267"/>
      <c r="DQ10" s="267"/>
      <c r="DR10" s="267"/>
      <c r="DS10" s="267"/>
      <c r="DT10" s="267"/>
      <c r="DU10" s="267"/>
      <c r="DV10" s="267"/>
      <c r="DW10" s="268"/>
      <c r="DX10" s="266"/>
      <c r="DY10" s="267"/>
      <c r="DZ10" s="267"/>
      <c r="EA10" s="267"/>
      <c r="EB10" s="267"/>
      <c r="EC10" s="267"/>
      <c r="ED10" s="267"/>
      <c r="EE10" s="267"/>
      <c r="EF10" s="267"/>
      <c r="EG10" s="267"/>
      <c r="EH10" s="267"/>
      <c r="EI10" s="267"/>
      <c r="EJ10" s="268"/>
    </row>
    <row r="11" spans="1:140" s="23" customFormat="1" ht="14.25" customHeight="1" x14ac:dyDescent="0.2">
      <c r="A11" s="378"/>
      <c r="B11" s="379"/>
      <c r="C11" s="379"/>
      <c r="D11" s="379"/>
      <c r="E11" s="379"/>
      <c r="F11" s="380"/>
      <c r="G11" s="4"/>
      <c r="H11" s="458"/>
      <c r="I11" s="458"/>
      <c r="J11" s="458"/>
      <c r="K11" s="458"/>
      <c r="L11" s="458"/>
      <c r="M11" s="458"/>
      <c r="N11" s="458"/>
      <c r="O11" s="458"/>
      <c r="P11" s="458"/>
      <c r="Q11" s="458"/>
      <c r="R11" s="458"/>
      <c r="S11" s="458"/>
      <c r="T11" s="458"/>
      <c r="U11" s="458"/>
      <c r="V11" s="458"/>
      <c r="W11" s="458"/>
      <c r="X11" s="458"/>
      <c r="Y11" s="458"/>
      <c r="Z11" s="458"/>
      <c r="AA11" s="459"/>
      <c r="AB11" s="266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8"/>
      <c r="AP11" s="266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  <c r="BB11" s="267"/>
      <c r="BC11" s="267"/>
      <c r="BD11" s="266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8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7"/>
      <c r="CU11" s="268"/>
      <c r="CV11" s="266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7"/>
      <c r="DJ11" s="268"/>
      <c r="DK11" s="266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7"/>
      <c r="DW11" s="268"/>
      <c r="DX11" s="266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7"/>
      <c r="EJ11" s="268"/>
    </row>
    <row r="12" spans="1:140" s="23" customFormat="1" ht="14.25" customHeight="1" x14ac:dyDescent="0.2">
      <c r="A12" s="374" t="s">
        <v>16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6"/>
      <c r="BD12" s="266"/>
      <c r="BE12" s="267"/>
      <c r="BF12" s="267"/>
      <c r="BG12" s="267"/>
      <c r="BH12" s="267"/>
      <c r="BI12" s="267"/>
      <c r="BJ12" s="267"/>
      <c r="BK12" s="267"/>
      <c r="BL12" s="267"/>
      <c r="BM12" s="267"/>
      <c r="BN12" s="267"/>
      <c r="BO12" s="267"/>
      <c r="BP12" s="267"/>
      <c r="BQ12" s="268"/>
      <c r="BR12" s="266"/>
      <c r="BS12" s="267"/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7"/>
      <c r="CE12" s="268"/>
      <c r="CF12" s="266"/>
      <c r="CG12" s="267"/>
      <c r="CH12" s="267"/>
      <c r="CI12" s="267"/>
      <c r="CJ12" s="267"/>
      <c r="CK12" s="267"/>
      <c r="CL12" s="267"/>
      <c r="CM12" s="267"/>
      <c r="CN12" s="267"/>
      <c r="CO12" s="267"/>
      <c r="CP12" s="267"/>
      <c r="CQ12" s="267"/>
      <c r="CR12" s="267"/>
      <c r="CS12" s="267"/>
      <c r="CT12" s="267"/>
      <c r="CU12" s="268"/>
      <c r="CV12" s="266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7"/>
      <c r="DJ12" s="268"/>
      <c r="DK12" s="266"/>
      <c r="DL12" s="267"/>
      <c r="DM12" s="267"/>
      <c r="DN12" s="267"/>
      <c r="DO12" s="267"/>
      <c r="DP12" s="267"/>
      <c r="DQ12" s="267"/>
      <c r="DR12" s="267"/>
      <c r="DS12" s="267"/>
      <c r="DT12" s="267"/>
      <c r="DU12" s="267"/>
      <c r="DV12" s="267"/>
      <c r="DW12" s="268"/>
      <c r="DX12" s="266"/>
      <c r="DY12" s="267"/>
      <c r="DZ12" s="267"/>
      <c r="EA12" s="267"/>
      <c r="EB12" s="267"/>
      <c r="EC12" s="267"/>
      <c r="ED12" s="267"/>
      <c r="EE12" s="267"/>
      <c r="EF12" s="267"/>
      <c r="EG12" s="267"/>
      <c r="EH12" s="267"/>
      <c r="EI12" s="267"/>
      <c r="EJ12" s="268"/>
    </row>
    <row r="13" spans="1:140" ht="19.5" customHeight="1" x14ac:dyDescent="0.2">
      <c r="A13" s="518" t="s">
        <v>251</v>
      </c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  <c r="AP13" s="382"/>
      <c r="AQ13" s="382"/>
      <c r="AR13" s="382"/>
      <c r="AS13" s="382"/>
      <c r="AT13" s="382"/>
      <c r="AU13" s="382"/>
      <c r="AV13" s="382"/>
      <c r="AW13" s="382"/>
      <c r="AX13" s="382"/>
      <c r="AY13" s="382"/>
      <c r="AZ13" s="382"/>
      <c r="BA13" s="382"/>
      <c r="BB13" s="382"/>
      <c r="BC13" s="382"/>
      <c r="BD13" s="382"/>
      <c r="BE13" s="382"/>
      <c r="BF13" s="382"/>
      <c r="BG13" s="382"/>
      <c r="BH13" s="382"/>
      <c r="BI13" s="382"/>
      <c r="BJ13" s="382"/>
      <c r="BK13" s="382"/>
      <c r="BL13" s="382"/>
      <c r="BM13" s="382"/>
      <c r="BN13" s="382"/>
      <c r="BO13" s="382"/>
      <c r="BP13" s="382"/>
      <c r="BQ13" s="382"/>
      <c r="BR13" s="382"/>
      <c r="BS13" s="382"/>
      <c r="BT13" s="382"/>
      <c r="BU13" s="382"/>
      <c r="BV13" s="382"/>
      <c r="BW13" s="382"/>
      <c r="BX13" s="382"/>
      <c r="BY13" s="382"/>
      <c r="BZ13" s="382"/>
      <c r="CA13" s="382"/>
      <c r="CB13" s="382"/>
      <c r="CC13" s="382"/>
      <c r="CD13" s="382"/>
      <c r="CE13" s="382"/>
      <c r="CF13" s="382"/>
      <c r="CG13" s="382"/>
      <c r="CH13" s="382"/>
      <c r="CI13" s="382"/>
      <c r="CJ13" s="382"/>
      <c r="CK13" s="382"/>
      <c r="CL13" s="382"/>
      <c r="CM13" s="382"/>
      <c r="CN13" s="382"/>
      <c r="CO13" s="382"/>
      <c r="CP13" s="382"/>
      <c r="CQ13" s="382"/>
      <c r="CR13" s="382"/>
      <c r="CS13" s="382"/>
      <c r="CT13" s="382"/>
      <c r="CU13" s="382"/>
      <c r="CV13" s="382"/>
      <c r="CW13" s="382"/>
      <c r="CX13" s="382"/>
      <c r="CY13" s="382"/>
      <c r="CZ13" s="382"/>
      <c r="DA13" s="382"/>
      <c r="DB13" s="382"/>
      <c r="DC13" s="382"/>
      <c r="DD13" s="382"/>
      <c r="DE13" s="382"/>
      <c r="DF13" s="382"/>
      <c r="DG13" s="382"/>
      <c r="DH13" s="382"/>
      <c r="DI13" s="382"/>
      <c r="DJ13" s="382"/>
      <c r="DK13" s="382"/>
      <c r="DL13" s="382"/>
      <c r="DM13" s="382"/>
      <c r="DN13" s="382"/>
      <c r="DO13" s="382"/>
      <c r="DP13" s="382"/>
      <c r="DQ13" s="382"/>
      <c r="DR13" s="382"/>
      <c r="DS13" s="382"/>
      <c r="DT13" s="382"/>
      <c r="DU13" s="382"/>
      <c r="DV13" s="382"/>
      <c r="DW13" s="382"/>
      <c r="DX13" s="382"/>
      <c r="DY13" s="382"/>
      <c r="DZ13" s="382"/>
      <c r="EA13" s="382"/>
      <c r="EB13" s="382"/>
      <c r="EC13" s="382"/>
      <c r="ED13" s="382"/>
      <c r="EE13" s="382"/>
      <c r="EF13" s="382"/>
      <c r="EG13" s="382"/>
      <c r="EH13" s="382"/>
      <c r="EI13" s="382"/>
      <c r="EJ13" s="382"/>
    </row>
  </sheetData>
  <mergeCells count="60"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topLeftCell="A13" zoomScaleNormal="100" zoomScaleSheetLayoutView="100" workbookViewId="0">
      <selection activeCell="ES23" sqref="ES23:GE23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186" t="s">
        <v>153</v>
      </c>
      <c r="FM1" s="186"/>
      <c r="FN1" s="186"/>
      <c r="FO1" s="186"/>
      <c r="FP1" s="186"/>
      <c r="FQ1" s="186"/>
      <c r="FR1" s="186"/>
      <c r="FS1" s="186"/>
      <c r="FT1" s="186"/>
      <c r="FU1" s="186"/>
      <c r="FV1" s="186"/>
      <c r="FW1" s="186"/>
      <c r="FX1" s="186"/>
      <c r="FY1" s="186"/>
      <c r="FZ1" s="186"/>
      <c r="GA1" s="186"/>
      <c r="GB1" s="186"/>
      <c r="GC1" s="186"/>
      <c r="GD1" s="186"/>
      <c r="GE1" s="186"/>
    </row>
    <row r="2" spans="1:187" ht="14.25" customHeight="1" x14ac:dyDescent="0.25">
      <c r="EY2" s="246"/>
      <c r="EZ2" s="247"/>
      <c r="FA2" s="247"/>
      <c r="FB2" s="247"/>
      <c r="FC2" s="247"/>
      <c r="FD2" s="247"/>
      <c r="FE2" s="247"/>
      <c r="FF2" s="247"/>
      <c r="FG2" s="247"/>
      <c r="FH2" s="247"/>
      <c r="FI2" s="247"/>
      <c r="FJ2" s="247"/>
      <c r="FK2" s="247"/>
      <c r="FL2" s="247"/>
      <c r="FM2" s="247"/>
      <c r="FN2" s="247"/>
      <c r="FO2" s="247"/>
      <c r="FP2" s="247"/>
      <c r="FQ2" s="247"/>
      <c r="FR2" s="247"/>
      <c r="FS2" s="247"/>
      <c r="FT2" s="247"/>
      <c r="FU2" s="247"/>
      <c r="FV2" s="247"/>
      <c r="FW2" s="247"/>
      <c r="FX2" s="247"/>
      <c r="FY2" s="247"/>
      <c r="FZ2" s="247"/>
      <c r="GA2" s="247"/>
      <c r="GB2" s="247"/>
      <c r="GC2" s="247"/>
      <c r="GD2" s="247"/>
      <c r="GE2" s="247"/>
    </row>
    <row r="4" spans="1:187" ht="12.75" customHeight="1" x14ac:dyDescent="0.2">
      <c r="A4" s="187" t="s">
        <v>154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7"/>
      <c r="AT4" s="187"/>
      <c r="AU4" s="187"/>
      <c r="AV4" s="187"/>
      <c r="AW4" s="187"/>
      <c r="AX4" s="187"/>
      <c r="AY4" s="187"/>
      <c r="AZ4" s="187"/>
      <c r="BA4" s="187"/>
      <c r="BB4" s="187"/>
      <c r="BC4" s="187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7"/>
      <c r="FL4" s="187"/>
      <c r="FM4" s="187"/>
      <c r="FN4" s="187"/>
      <c r="FO4" s="187"/>
      <c r="FP4" s="187"/>
      <c r="FQ4" s="187"/>
      <c r="FR4" s="187"/>
      <c r="FS4" s="187"/>
      <c r="FT4" s="187"/>
      <c r="FU4" s="187"/>
      <c r="FV4" s="187"/>
      <c r="FW4" s="187"/>
      <c r="FX4" s="187"/>
      <c r="FY4" s="187"/>
      <c r="FZ4" s="187"/>
      <c r="GA4" s="187"/>
      <c r="GB4" s="187"/>
      <c r="GC4" s="187"/>
      <c r="GD4" s="187"/>
      <c r="GE4" s="187"/>
    </row>
    <row r="5" spans="1:187" ht="12.75" customHeight="1" x14ac:dyDescent="0.2">
      <c r="A5" s="188" t="s">
        <v>201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</row>
    <row r="6" spans="1:187" ht="12.75" customHeight="1" x14ac:dyDescent="0.2">
      <c r="A6" s="189" t="s">
        <v>187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G6" s="189"/>
      <c r="FH6" s="189"/>
      <c r="FI6" s="189"/>
      <c r="FJ6" s="189"/>
      <c r="FK6" s="189"/>
      <c r="FL6" s="189"/>
      <c r="FM6" s="189"/>
      <c r="FN6" s="189"/>
      <c r="FO6" s="189"/>
      <c r="FP6" s="189"/>
      <c r="FQ6" s="189"/>
      <c r="FR6" s="189"/>
      <c r="FS6" s="189"/>
      <c r="FT6" s="189"/>
      <c r="FU6" s="189"/>
      <c r="FV6" s="189"/>
      <c r="FW6" s="189"/>
      <c r="FX6" s="189"/>
      <c r="FY6" s="189"/>
      <c r="FZ6" s="189"/>
      <c r="GA6" s="189"/>
      <c r="GB6" s="189"/>
      <c r="GC6" s="189"/>
      <c r="GD6" s="189"/>
      <c r="GE6" s="189"/>
    </row>
    <row r="8" spans="1:187" ht="23.25" customHeight="1" x14ac:dyDescent="0.2">
      <c r="A8" s="191" t="s">
        <v>155</v>
      </c>
      <c r="B8" s="192"/>
      <c r="C8" s="192"/>
      <c r="D8" s="192"/>
      <c r="E8" s="193"/>
      <c r="F8" s="201" t="s">
        <v>200</v>
      </c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3"/>
      <c r="AR8" s="191" t="s">
        <v>219</v>
      </c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3"/>
      <c r="BD8" s="191" t="s">
        <v>189</v>
      </c>
      <c r="BE8" s="192"/>
      <c r="BF8" s="192"/>
      <c r="BG8" s="192"/>
      <c r="BH8" s="192"/>
      <c r="BI8" s="192"/>
      <c r="BJ8" s="192"/>
      <c r="BK8" s="192"/>
      <c r="BL8" s="192"/>
      <c r="BM8" s="193"/>
      <c r="BN8" s="191" t="s">
        <v>190</v>
      </c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3"/>
      <c r="CD8" s="191" t="s">
        <v>156</v>
      </c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1" t="s">
        <v>157</v>
      </c>
      <c r="CR8" s="210"/>
      <c r="CS8" s="210"/>
      <c r="CT8" s="210"/>
      <c r="CU8" s="210"/>
      <c r="CV8" s="210"/>
      <c r="CW8" s="210"/>
      <c r="CX8" s="210"/>
      <c r="CY8" s="192"/>
      <c r="CZ8" s="192"/>
      <c r="DA8" s="192"/>
      <c r="DB8" s="181" t="s">
        <v>221</v>
      </c>
      <c r="DC8" s="209"/>
      <c r="DD8" s="209"/>
      <c r="DE8" s="209"/>
      <c r="DF8" s="209"/>
      <c r="DG8" s="209"/>
      <c r="DH8" s="209"/>
      <c r="DI8" s="209"/>
      <c r="DJ8" s="209"/>
      <c r="DK8" s="209"/>
      <c r="DL8" s="209"/>
      <c r="DM8" s="209"/>
      <c r="DN8" s="191" t="s">
        <v>211</v>
      </c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  <c r="EC8" s="193"/>
      <c r="ED8" s="197" t="s">
        <v>192</v>
      </c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198"/>
      <c r="EP8" s="198"/>
      <c r="EQ8" s="198"/>
      <c r="ER8" s="198"/>
      <c r="ES8" s="198"/>
      <c r="ET8" s="198"/>
      <c r="EU8" s="198"/>
      <c r="EV8" s="198"/>
      <c r="EW8" s="198"/>
      <c r="EX8" s="198"/>
      <c r="EY8" s="198"/>
      <c r="EZ8" s="198"/>
      <c r="FA8" s="198"/>
      <c r="FB8" s="198"/>
      <c r="FC8" s="198"/>
      <c r="FD8" s="198"/>
      <c r="FE8" s="198"/>
      <c r="FF8" s="198"/>
      <c r="FG8" s="198"/>
      <c r="FH8" s="198"/>
      <c r="FI8" s="198"/>
      <c r="FJ8" s="198"/>
      <c r="FK8" s="198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200"/>
    </row>
    <row r="9" spans="1:187" ht="62.25" customHeight="1" x14ac:dyDescent="0.2">
      <c r="A9" s="194"/>
      <c r="B9" s="195"/>
      <c r="C9" s="195"/>
      <c r="D9" s="195"/>
      <c r="E9" s="196"/>
      <c r="F9" s="204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6"/>
      <c r="AR9" s="194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6"/>
      <c r="BD9" s="194"/>
      <c r="BE9" s="195"/>
      <c r="BF9" s="195"/>
      <c r="BG9" s="195"/>
      <c r="BH9" s="195"/>
      <c r="BI9" s="195"/>
      <c r="BJ9" s="195"/>
      <c r="BK9" s="195"/>
      <c r="BL9" s="195"/>
      <c r="BM9" s="196"/>
      <c r="BN9" s="194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6"/>
      <c r="CD9" s="194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211"/>
      <c r="CR9" s="212"/>
      <c r="CS9" s="212"/>
      <c r="CT9" s="212"/>
      <c r="CU9" s="212"/>
      <c r="CV9" s="212"/>
      <c r="CW9" s="212"/>
      <c r="CX9" s="212"/>
      <c r="CY9" s="195"/>
      <c r="CZ9" s="195"/>
      <c r="DA9" s="195"/>
      <c r="DB9" s="209"/>
      <c r="DC9" s="209"/>
      <c r="DD9" s="209"/>
      <c r="DE9" s="209"/>
      <c r="DF9" s="209"/>
      <c r="DG9" s="209"/>
      <c r="DH9" s="209"/>
      <c r="DI9" s="209"/>
      <c r="DJ9" s="209"/>
      <c r="DK9" s="209"/>
      <c r="DL9" s="209"/>
      <c r="DM9" s="209"/>
      <c r="DN9" s="194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95"/>
      <c r="EB9" s="195"/>
      <c r="EC9" s="196"/>
      <c r="ED9" s="180" t="s">
        <v>193</v>
      </c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80" t="s">
        <v>197</v>
      </c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85"/>
      <c r="FI9" s="185"/>
      <c r="FJ9" s="185"/>
      <c r="FK9" s="190"/>
      <c r="FL9" s="185" t="s">
        <v>194</v>
      </c>
      <c r="FM9" s="185"/>
      <c r="FN9" s="185"/>
      <c r="FO9" s="185"/>
      <c r="FP9" s="185"/>
      <c r="FQ9" s="185"/>
      <c r="FR9" s="185"/>
      <c r="FS9" s="185"/>
      <c r="FT9" s="185"/>
      <c r="FU9" s="185"/>
      <c r="FV9" s="185"/>
      <c r="FW9" s="185"/>
      <c r="FX9" s="185"/>
      <c r="FY9" s="185"/>
      <c r="FZ9" s="185"/>
      <c r="GA9" s="185"/>
      <c r="GB9" s="185"/>
      <c r="GC9" s="185"/>
      <c r="GD9" s="185"/>
      <c r="GE9" s="190"/>
    </row>
    <row r="10" spans="1:187" ht="12" customHeight="1" x14ac:dyDescent="0.2">
      <c r="A10" s="181">
        <v>1</v>
      </c>
      <c r="B10" s="181"/>
      <c r="C10" s="181"/>
      <c r="D10" s="181"/>
      <c r="E10" s="181"/>
      <c r="F10" s="180">
        <v>2</v>
      </c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0">
        <v>3</v>
      </c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0">
        <v>4</v>
      </c>
      <c r="BE10" s="185"/>
      <c r="BF10" s="185"/>
      <c r="BG10" s="185"/>
      <c r="BH10" s="185"/>
      <c r="BI10" s="185"/>
      <c r="BJ10" s="185"/>
      <c r="BK10" s="185"/>
      <c r="BL10" s="185"/>
      <c r="BM10" s="190"/>
      <c r="BN10" s="180">
        <v>5</v>
      </c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90"/>
      <c r="CD10" s="180">
        <v>6</v>
      </c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1">
        <v>7</v>
      </c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5">
        <v>8</v>
      </c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90"/>
      <c r="DN10" s="180">
        <v>9</v>
      </c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90"/>
      <c r="ED10" s="180">
        <v>10</v>
      </c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0">
        <v>11</v>
      </c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90"/>
      <c r="FL10" s="185">
        <v>12</v>
      </c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90"/>
    </row>
    <row r="11" spans="1:187" ht="34.5" customHeight="1" x14ac:dyDescent="0.2">
      <c r="A11" s="181">
        <v>1</v>
      </c>
      <c r="B11" s="181"/>
      <c r="C11" s="181"/>
      <c r="D11" s="181"/>
      <c r="E11" s="181"/>
      <c r="F11" s="182" t="s">
        <v>188</v>
      </c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0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80"/>
      <c r="BE11" s="178"/>
      <c r="BF11" s="178"/>
      <c r="BG11" s="178"/>
      <c r="BH11" s="178"/>
      <c r="BI11" s="178"/>
      <c r="BJ11" s="178"/>
      <c r="BK11" s="178"/>
      <c r="BL11" s="178"/>
      <c r="BM11" s="179"/>
      <c r="BN11" s="180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78"/>
      <c r="CB11" s="178"/>
      <c r="CC11" s="179"/>
      <c r="CD11" s="180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90"/>
      <c r="DN11" s="180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9"/>
      <c r="ED11" s="180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84"/>
      <c r="EW11" s="178"/>
      <c r="EX11" s="178"/>
      <c r="EY11" s="178"/>
      <c r="EZ11" s="178"/>
      <c r="FA11" s="178"/>
      <c r="FB11" s="178"/>
      <c r="FC11" s="178"/>
      <c r="FD11" s="178"/>
      <c r="FE11" s="178"/>
      <c r="FF11" s="178"/>
      <c r="FG11" s="178"/>
      <c r="FH11" s="178"/>
      <c r="FI11" s="178"/>
      <c r="FJ11" s="178"/>
      <c r="FK11" s="179"/>
      <c r="FL11" s="178"/>
      <c r="FM11" s="178"/>
      <c r="FN11" s="178"/>
      <c r="FO11" s="178"/>
      <c r="FP11" s="178"/>
      <c r="FQ11" s="178"/>
      <c r="FR11" s="178"/>
      <c r="FS11" s="178"/>
      <c r="FT11" s="178"/>
      <c r="FU11" s="178"/>
      <c r="FV11" s="178"/>
      <c r="FW11" s="178"/>
      <c r="FX11" s="178"/>
      <c r="FY11" s="178"/>
      <c r="FZ11" s="178"/>
      <c r="GA11" s="178"/>
      <c r="GB11" s="178"/>
      <c r="GC11" s="178"/>
      <c r="GD11" s="178"/>
      <c r="GE11" s="179"/>
    </row>
    <row r="12" spans="1:187" ht="17.25" customHeight="1" x14ac:dyDescent="0.2">
      <c r="A12" s="181">
        <v>2</v>
      </c>
      <c r="B12" s="181"/>
      <c r="C12" s="181"/>
      <c r="D12" s="181"/>
      <c r="E12" s="181"/>
      <c r="F12" s="182" t="s">
        <v>191</v>
      </c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0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80"/>
      <c r="BE12" s="178"/>
      <c r="BF12" s="178"/>
      <c r="BG12" s="178"/>
      <c r="BH12" s="178"/>
      <c r="BI12" s="178"/>
      <c r="BJ12" s="178"/>
      <c r="BK12" s="178"/>
      <c r="BL12" s="178"/>
      <c r="BM12" s="179"/>
      <c r="BN12" s="180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78"/>
      <c r="CB12" s="178"/>
      <c r="CC12" s="179"/>
      <c r="CD12" s="180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5"/>
      <c r="DC12" s="185"/>
      <c r="DD12" s="185"/>
      <c r="DE12" s="185"/>
      <c r="DF12" s="185"/>
      <c r="DG12" s="185"/>
      <c r="DH12" s="185"/>
      <c r="DI12" s="185"/>
      <c r="DJ12" s="185"/>
      <c r="DK12" s="185"/>
      <c r="DL12" s="185"/>
      <c r="DM12" s="190"/>
      <c r="DN12" s="180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9"/>
      <c r="ED12" s="180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84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9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9"/>
    </row>
    <row r="13" spans="1:187" ht="12.75" customHeight="1" x14ac:dyDescent="0.2">
      <c r="A13" s="181">
        <v>3</v>
      </c>
      <c r="B13" s="181"/>
      <c r="C13" s="181"/>
      <c r="D13" s="181"/>
      <c r="E13" s="181"/>
      <c r="F13" s="182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0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80"/>
      <c r="BE13" s="178"/>
      <c r="BF13" s="178"/>
      <c r="BG13" s="178"/>
      <c r="BH13" s="178"/>
      <c r="BI13" s="178"/>
      <c r="BJ13" s="178"/>
      <c r="BK13" s="178"/>
      <c r="BL13" s="178"/>
      <c r="BM13" s="179"/>
      <c r="BN13" s="180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78"/>
      <c r="CB13" s="178"/>
      <c r="CC13" s="179"/>
      <c r="CD13" s="180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5"/>
      <c r="DC13" s="185"/>
      <c r="DD13" s="185"/>
      <c r="DE13" s="185"/>
      <c r="DF13" s="185"/>
      <c r="DG13" s="185"/>
      <c r="DH13" s="185"/>
      <c r="DI13" s="185"/>
      <c r="DJ13" s="185"/>
      <c r="DK13" s="185"/>
      <c r="DL13" s="185"/>
      <c r="DM13" s="190"/>
      <c r="DN13" s="180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9"/>
      <c r="ED13" s="180"/>
      <c r="EE13" s="178"/>
      <c r="EF13" s="178"/>
      <c r="EG13" s="178"/>
      <c r="EH13" s="178"/>
      <c r="EI13" s="178"/>
      <c r="EJ13" s="178"/>
      <c r="EK13" s="178"/>
      <c r="EL13" s="178"/>
      <c r="EM13" s="178"/>
      <c r="EN13" s="178"/>
      <c r="EO13" s="178"/>
      <c r="EP13" s="178"/>
      <c r="EQ13" s="178"/>
      <c r="ER13" s="178"/>
      <c r="ES13" s="178"/>
      <c r="ET13" s="178"/>
      <c r="EU13" s="178"/>
      <c r="EV13" s="184"/>
      <c r="EW13" s="178"/>
      <c r="EX13" s="178"/>
      <c r="EY13" s="178"/>
      <c r="EZ13" s="178"/>
      <c r="FA13" s="178"/>
      <c r="FB13" s="178"/>
      <c r="FC13" s="178"/>
      <c r="FD13" s="178"/>
      <c r="FE13" s="178"/>
      <c r="FF13" s="178"/>
      <c r="FG13" s="178"/>
      <c r="FH13" s="178"/>
      <c r="FI13" s="178"/>
      <c r="FJ13" s="178"/>
      <c r="FK13" s="179"/>
      <c r="FL13" s="178"/>
      <c r="FM13" s="178"/>
      <c r="FN13" s="178"/>
      <c r="FO13" s="178"/>
      <c r="FP13" s="178"/>
      <c r="FQ13" s="178"/>
      <c r="FR13" s="178"/>
      <c r="FS13" s="178"/>
      <c r="FT13" s="178"/>
      <c r="FU13" s="178"/>
      <c r="FV13" s="178"/>
      <c r="FW13" s="178"/>
      <c r="FX13" s="178"/>
      <c r="FY13" s="178"/>
      <c r="FZ13" s="178"/>
      <c r="GA13" s="178"/>
      <c r="GB13" s="178"/>
      <c r="GC13" s="178"/>
      <c r="GD13" s="178"/>
      <c r="GE13" s="179"/>
    </row>
    <row r="14" spans="1:187" ht="12.75" customHeight="1" x14ac:dyDescent="0.2">
      <c r="A14" s="226" t="s">
        <v>16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6"/>
      <c r="AR14" s="180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80"/>
      <c r="BE14" s="178"/>
      <c r="BF14" s="178"/>
      <c r="BG14" s="178"/>
      <c r="BH14" s="178"/>
      <c r="BI14" s="178"/>
      <c r="BJ14" s="178"/>
      <c r="BK14" s="178"/>
      <c r="BL14" s="178"/>
      <c r="BM14" s="179"/>
      <c r="BN14" s="180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78"/>
      <c r="CB14" s="178"/>
      <c r="CC14" s="179"/>
      <c r="CD14" s="180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5"/>
      <c r="DC14" s="185"/>
      <c r="DD14" s="185"/>
      <c r="DE14" s="185"/>
      <c r="DF14" s="185"/>
      <c r="DG14" s="185"/>
      <c r="DH14" s="185"/>
      <c r="DI14" s="185"/>
      <c r="DJ14" s="185"/>
      <c r="DK14" s="185"/>
      <c r="DL14" s="185"/>
      <c r="DM14" s="190"/>
      <c r="DN14" s="180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9"/>
      <c r="ED14" s="180"/>
      <c r="EE14" s="178"/>
      <c r="EF14" s="178"/>
      <c r="EG14" s="178"/>
      <c r="EH14" s="178"/>
      <c r="EI14" s="178"/>
      <c r="EJ14" s="178"/>
      <c r="EK14" s="178"/>
      <c r="EL14" s="178"/>
      <c r="EM14" s="178"/>
      <c r="EN14" s="178"/>
      <c r="EO14" s="178"/>
      <c r="EP14" s="178"/>
      <c r="EQ14" s="178"/>
      <c r="ER14" s="178"/>
      <c r="ES14" s="178"/>
      <c r="ET14" s="178"/>
      <c r="EU14" s="178"/>
      <c r="EV14" s="184"/>
      <c r="EW14" s="178"/>
      <c r="EX14" s="178"/>
      <c r="EY14" s="178"/>
      <c r="EZ14" s="178"/>
      <c r="FA14" s="178"/>
      <c r="FB14" s="178"/>
      <c r="FC14" s="178"/>
      <c r="FD14" s="178"/>
      <c r="FE14" s="178"/>
      <c r="FF14" s="178"/>
      <c r="FG14" s="178"/>
      <c r="FH14" s="178"/>
      <c r="FI14" s="178"/>
      <c r="FJ14" s="178"/>
      <c r="FK14" s="179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9"/>
    </row>
    <row r="15" spans="1:187" ht="12.75" customHeight="1" x14ac:dyDescent="0.2">
      <c r="A15" s="238" t="s">
        <v>203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238"/>
      <c r="CW15" s="238"/>
      <c r="CX15" s="238"/>
      <c r="CY15" s="238"/>
      <c r="CZ15" s="238"/>
      <c r="DA15" s="238"/>
      <c r="DB15" s="238"/>
      <c r="DC15" s="238"/>
      <c r="DD15" s="238"/>
      <c r="DE15" s="238"/>
      <c r="DF15" s="238"/>
      <c r="DG15" s="238"/>
      <c r="DH15" s="238"/>
      <c r="DI15" s="238"/>
      <c r="DJ15" s="238"/>
      <c r="DK15" s="238"/>
      <c r="DL15" s="238"/>
      <c r="DM15" s="238"/>
      <c r="DN15" s="238"/>
      <c r="DO15" s="238"/>
      <c r="DP15" s="238"/>
      <c r="DQ15" s="238"/>
      <c r="DR15" s="238"/>
      <c r="DS15" s="238"/>
      <c r="DT15" s="238"/>
      <c r="DU15" s="238"/>
      <c r="DV15" s="238"/>
      <c r="DW15" s="238"/>
      <c r="DX15" s="238"/>
      <c r="DY15" s="238"/>
      <c r="DZ15" s="238"/>
      <c r="EA15" s="238"/>
      <c r="EB15" s="238"/>
      <c r="EC15" s="238"/>
      <c r="ED15" s="238"/>
      <c r="EE15" s="238"/>
      <c r="EF15" s="238"/>
      <c r="EG15" s="238"/>
      <c r="EH15" s="238"/>
      <c r="EI15" s="238"/>
      <c r="EJ15" s="238"/>
      <c r="EK15" s="238"/>
      <c r="EL15" s="238"/>
      <c r="EM15" s="238"/>
      <c r="EN15" s="238"/>
      <c r="EO15" s="238"/>
      <c r="EP15" s="238"/>
      <c r="EQ15" s="238"/>
      <c r="ER15" s="238"/>
      <c r="ES15" s="238"/>
      <c r="ET15" s="238"/>
      <c r="EU15" s="238"/>
      <c r="EV15" s="238"/>
      <c r="EW15" s="238"/>
      <c r="EX15" s="238"/>
      <c r="EY15" s="238"/>
      <c r="EZ15" s="238"/>
      <c r="FA15" s="238"/>
      <c r="FB15" s="238"/>
      <c r="FC15" s="238"/>
      <c r="FD15" s="238"/>
      <c r="FE15" s="238"/>
      <c r="FF15" s="238"/>
      <c r="FG15" s="238"/>
      <c r="FH15" s="238"/>
      <c r="FI15" s="238"/>
      <c r="FJ15" s="238"/>
      <c r="FK15" s="238"/>
      <c r="FL15" s="238"/>
      <c r="FM15" s="238"/>
      <c r="FN15" s="238"/>
      <c r="FO15" s="238"/>
      <c r="FP15" s="238"/>
      <c r="FQ15" s="238"/>
      <c r="FR15" s="238"/>
      <c r="FS15" s="238"/>
      <c r="FT15" s="238"/>
      <c r="FU15" s="238"/>
      <c r="FV15" s="238"/>
      <c r="FW15" s="238"/>
      <c r="FX15" s="238"/>
      <c r="FY15" s="238"/>
      <c r="FZ15" s="238"/>
      <c r="GA15" s="238"/>
      <c r="GB15" s="238"/>
      <c r="GC15" s="238"/>
      <c r="GD15" s="238"/>
      <c r="GE15" s="13"/>
    </row>
    <row r="16" spans="1:187" x14ac:dyDescent="0.2">
      <c r="A16" s="253" t="s">
        <v>202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237" t="s">
        <v>198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37"/>
      <c r="DW18" s="237"/>
      <c r="DX18" s="237"/>
      <c r="DY18" s="237"/>
      <c r="DZ18" s="237"/>
      <c r="EA18" s="237"/>
      <c r="EB18" s="237"/>
      <c r="EC18" s="237"/>
      <c r="ED18" s="237"/>
      <c r="EE18" s="237"/>
      <c r="EF18" s="237"/>
      <c r="EG18" s="237"/>
      <c r="EH18" s="237"/>
      <c r="EI18" s="237"/>
      <c r="EJ18" s="237"/>
      <c r="EK18" s="237"/>
      <c r="EL18" s="237"/>
      <c r="EM18" s="237"/>
      <c r="EN18" s="237"/>
      <c r="EO18" s="237"/>
      <c r="EP18" s="237"/>
      <c r="EQ18" s="237"/>
      <c r="ER18" s="237"/>
      <c r="ES18" s="237"/>
      <c r="ET18" s="237"/>
      <c r="EU18" s="237"/>
      <c r="EV18" s="237"/>
      <c r="EW18" s="237"/>
      <c r="EX18" s="237"/>
      <c r="EY18" s="237"/>
      <c r="EZ18" s="237"/>
      <c r="FA18" s="237"/>
      <c r="FB18" s="237"/>
      <c r="FC18" s="237"/>
      <c r="FD18" s="237"/>
      <c r="FE18" s="237"/>
      <c r="FF18" s="237"/>
      <c r="FG18" s="237"/>
      <c r="FH18" s="237"/>
      <c r="FI18" s="237"/>
      <c r="FJ18" s="237"/>
      <c r="FK18" s="237"/>
      <c r="FL18" s="237"/>
      <c r="FM18" s="237"/>
      <c r="FN18" s="237"/>
      <c r="FO18" s="237"/>
      <c r="FP18" s="237"/>
      <c r="FQ18" s="237"/>
      <c r="FR18" s="237"/>
      <c r="FS18" s="237"/>
      <c r="FT18" s="237"/>
      <c r="FU18" s="237"/>
      <c r="FV18" s="237"/>
      <c r="FW18" s="237"/>
      <c r="FX18" s="237"/>
      <c r="FY18" s="237"/>
      <c r="FZ18" s="237"/>
      <c r="GA18" s="237"/>
      <c r="GB18" s="237"/>
      <c r="GC18" s="237"/>
      <c r="GD18" s="237"/>
      <c r="GE18" s="237"/>
    </row>
    <row r="19" spans="1:188" ht="11.25" customHeight="1" x14ac:dyDescent="0.2">
      <c r="A19" s="234" t="s">
        <v>159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C19" s="234"/>
      <c r="CD19" s="234"/>
      <c r="CE19" s="234"/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  <c r="FL19" s="234"/>
      <c r="FM19" s="234"/>
      <c r="FN19" s="234"/>
      <c r="FO19" s="234"/>
      <c r="FP19" s="234"/>
      <c r="FQ19" s="234"/>
      <c r="FR19" s="234"/>
      <c r="FS19" s="234"/>
      <c r="FT19" s="234"/>
      <c r="FU19" s="234"/>
      <c r="FV19" s="234"/>
      <c r="FW19" s="234"/>
      <c r="FX19" s="234"/>
      <c r="FY19" s="234"/>
      <c r="FZ19" s="234"/>
      <c r="GA19" s="234"/>
      <c r="GB19" s="234"/>
      <c r="GC19" s="234"/>
      <c r="GD19" s="234"/>
      <c r="GE19" s="234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95" customHeight="1" x14ac:dyDescent="0.2">
      <c r="A21" s="181" t="s">
        <v>155</v>
      </c>
      <c r="B21" s="181"/>
      <c r="C21" s="181"/>
      <c r="D21" s="181"/>
      <c r="E21" s="181"/>
      <c r="F21" s="180" t="s">
        <v>45</v>
      </c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90"/>
      <c r="ES21" s="180" t="s">
        <v>158</v>
      </c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90"/>
    </row>
    <row r="22" spans="1:188" x14ac:dyDescent="0.2">
      <c r="A22" s="181">
        <v>1</v>
      </c>
      <c r="B22" s="181"/>
      <c r="C22" s="181"/>
      <c r="D22" s="181"/>
      <c r="E22" s="181"/>
      <c r="F22" s="180" t="s">
        <v>275</v>
      </c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90"/>
      <c r="ES22" s="220">
        <f>13250000-5500000</f>
        <v>7750000</v>
      </c>
      <c r="ET22" s="231"/>
      <c r="EU22" s="231"/>
      <c r="EV22" s="231"/>
      <c r="EW22" s="231"/>
      <c r="EX22" s="231"/>
      <c r="EY22" s="231"/>
      <c r="EZ22" s="231"/>
      <c r="FA22" s="231"/>
      <c r="FB22" s="231"/>
      <c r="FC22" s="231"/>
      <c r="FD22" s="231"/>
      <c r="FE22" s="231"/>
      <c r="FF22" s="231"/>
      <c r="FG22" s="231"/>
      <c r="FH22" s="231"/>
      <c r="FI22" s="231"/>
      <c r="FJ22" s="231"/>
      <c r="FK22" s="231"/>
      <c r="FL22" s="231"/>
      <c r="FM22" s="231"/>
      <c r="FN22" s="231"/>
      <c r="FO22" s="231"/>
      <c r="FP22" s="231"/>
      <c r="FQ22" s="231"/>
      <c r="FR22" s="231"/>
      <c r="FS22" s="231"/>
      <c r="FT22" s="231"/>
      <c r="FU22" s="231"/>
      <c r="FV22" s="231"/>
      <c r="FW22" s="231"/>
      <c r="FX22" s="231"/>
      <c r="FY22" s="231"/>
      <c r="FZ22" s="231"/>
      <c r="GA22" s="231"/>
      <c r="GB22" s="231"/>
      <c r="GC22" s="231"/>
      <c r="GD22" s="231"/>
      <c r="GE22" s="232"/>
    </row>
    <row r="23" spans="1:188" x14ac:dyDescent="0.2">
      <c r="A23" s="181">
        <v>2</v>
      </c>
      <c r="B23" s="181"/>
      <c r="C23" s="181"/>
      <c r="D23" s="181"/>
      <c r="E23" s="181"/>
      <c r="F23" s="180" t="s">
        <v>275</v>
      </c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90"/>
      <c r="ES23" s="220">
        <v>10231400</v>
      </c>
      <c r="ET23" s="231"/>
      <c r="EU23" s="231"/>
      <c r="EV23" s="231"/>
      <c r="EW23" s="231"/>
      <c r="EX23" s="231"/>
      <c r="EY23" s="231"/>
      <c r="EZ23" s="231"/>
      <c r="FA23" s="231"/>
      <c r="FB23" s="231"/>
      <c r="FC23" s="231"/>
      <c r="FD23" s="231"/>
      <c r="FE23" s="231"/>
      <c r="FF23" s="231"/>
      <c r="FG23" s="231"/>
      <c r="FH23" s="231"/>
      <c r="FI23" s="231"/>
      <c r="FJ23" s="231"/>
      <c r="FK23" s="231"/>
      <c r="FL23" s="231"/>
      <c r="FM23" s="231"/>
      <c r="FN23" s="231"/>
      <c r="FO23" s="231"/>
      <c r="FP23" s="231"/>
      <c r="FQ23" s="231"/>
      <c r="FR23" s="231"/>
      <c r="FS23" s="231"/>
      <c r="FT23" s="231"/>
      <c r="FU23" s="231"/>
      <c r="FV23" s="231"/>
      <c r="FW23" s="231"/>
      <c r="FX23" s="231"/>
      <c r="FY23" s="231"/>
      <c r="FZ23" s="231"/>
      <c r="GA23" s="231"/>
      <c r="GB23" s="231"/>
      <c r="GC23" s="231"/>
      <c r="GD23" s="231"/>
      <c r="GE23" s="232"/>
    </row>
    <row r="24" spans="1:188" ht="11.25" customHeight="1" x14ac:dyDescent="0.2">
      <c r="A24" s="226" t="s">
        <v>16</v>
      </c>
      <c r="B24" s="227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7"/>
      <c r="BN24" s="227"/>
      <c r="BO24" s="227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27"/>
      <c r="CO24" s="227"/>
      <c r="CP24" s="227"/>
      <c r="CQ24" s="227"/>
      <c r="CR24" s="227"/>
      <c r="CS24" s="227"/>
      <c r="CT24" s="227"/>
      <c r="CU24" s="227"/>
      <c r="CV24" s="227"/>
      <c r="CW24" s="227"/>
      <c r="CX24" s="227"/>
      <c r="CY24" s="227"/>
      <c r="CZ24" s="227"/>
      <c r="DA24" s="227"/>
      <c r="DB24" s="227"/>
      <c r="DC24" s="227"/>
      <c r="DD24" s="227"/>
      <c r="DE24" s="227"/>
      <c r="DF24" s="227"/>
      <c r="DG24" s="227"/>
      <c r="DH24" s="227"/>
      <c r="DI24" s="227"/>
      <c r="DJ24" s="227"/>
      <c r="DK24" s="227"/>
      <c r="DL24" s="227"/>
      <c r="DM24" s="227"/>
      <c r="DN24" s="227"/>
      <c r="DO24" s="227"/>
      <c r="DP24" s="227"/>
      <c r="DQ24" s="227"/>
      <c r="DR24" s="227"/>
      <c r="DS24" s="227"/>
      <c r="DT24" s="227"/>
      <c r="DU24" s="227"/>
      <c r="DV24" s="227"/>
      <c r="DW24" s="227"/>
      <c r="DX24" s="227"/>
      <c r="DY24" s="227"/>
      <c r="DZ24" s="227"/>
      <c r="EA24" s="227"/>
      <c r="EB24" s="227"/>
      <c r="EC24" s="227"/>
      <c r="ED24" s="227"/>
      <c r="EE24" s="227"/>
      <c r="EF24" s="227"/>
      <c r="EG24" s="227"/>
      <c r="EH24" s="227"/>
      <c r="EI24" s="227"/>
      <c r="EJ24" s="227"/>
      <c r="EK24" s="227"/>
      <c r="EL24" s="227"/>
      <c r="EM24" s="227"/>
      <c r="EN24" s="227"/>
      <c r="EO24" s="227"/>
      <c r="EP24" s="227"/>
      <c r="EQ24" s="227"/>
      <c r="ER24" s="228"/>
      <c r="ES24" s="180"/>
      <c r="ET24" s="185"/>
      <c r="EU24" s="185"/>
      <c r="EV24" s="185"/>
      <c r="EW24" s="185"/>
      <c r="EX24" s="185"/>
      <c r="EY24" s="185"/>
      <c r="EZ24" s="185"/>
      <c r="FA24" s="185"/>
      <c r="FB24" s="185"/>
      <c r="FC24" s="185"/>
      <c r="FD24" s="185"/>
      <c r="FE24" s="185"/>
      <c r="FF24" s="185"/>
      <c r="FG24" s="185"/>
      <c r="FH24" s="185"/>
      <c r="FI24" s="185"/>
      <c r="FJ24" s="185"/>
      <c r="FK24" s="185"/>
      <c r="FL24" s="185"/>
      <c r="FM24" s="185"/>
      <c r="FN24" s="185"/>
      <c r="FO24" s="185"/>
      <c r="FP24" s="185"/>
      <c r="FQ24" s="185"/>
      <c r="FR24" s="185"/>
      <c r="FS24" s="185"/>
      <c r="FT24" s="185"/>
      <c r="FU24" s="185"/>
      <c r="FV24" s="185"/>
      <c r="FW24" s="185"/>
      <c r="FX24" s="185"/>
      <c r="FY24" s="185"/>
      <c r="FZ24" s="185"/>
      <c r="GA24" s="185"/>
      <c r="GB24" s="185"/>
      <c r="GC24" s="185"/>
      <c r="GD24" s="185"/>
      <c r="GE24" s="190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234" t="s">
        <v>196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  <c r="AZ26" s="234"/>
      <c r="BA26" s="234"/>
      <c r="BB26" s="234"/>
      <c r="BC26" s="234"/>
      <c r="BD26" s="234"/>
      <c r="BE26" s="234"/>
      <c r="BF26" s="234"/>
      <c r="BG26" s="234"/>
      <c r="BH26" s="234"/>
      <c r="BI26" s="234"/>
      <c r="BJ26" s="234"/>
      <c r="BK26" s="234"/>
      <c r="BL26" s="234"/>
      <c r="BM26" s="234"/>
      <c r="BN26" s="234"/>
      <c r="BO26" s="234"/>
      <c r="BP26" s="234"/>
      <c r="BQ26" s="234"/>
      <c r="BR26" s="234"/>
      <c r="BS26" s="234"/>
      <c r="BT26" s="234"/>
      <c r="BU26" s="234"/>
      <c r="BV26" s="234"/>
      <c r="BW26" s="234"/>
      <c r="BX26" s="234"/>
      <c r="BY26" s="234"/>
      <c r="BZ26" s="234"/>
      <c r="CA26" s="234"/>
      <c r="CB26" s="234"/>
      <c r="CC26" s="234"/>
      <c r="CD26" s="234"/>
      <c r="CE26" s="234"/>
      <c r="CF26" s="234"/>
      <c r="CG26" s="234"/>
      <c r="CH26" s="234"/>
      <c r="CI26" s="234"/>
      <c r="CJ26" s="234"/>
      <c r="CK26" s="234"/>
      <c r="CL26" s="234"/>
      <c r="CM26" s="234"/>
      <c r="CN26" s="234"/>
      <c r="CO26" s="234"/>
      <c r="CP26" s="234"/>
      <c r="CQ26" s="234"/>
      <c r="CR26" s="234"/>
      <c r="CS26" s="234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  <c r="DM26" s="234"/>
      <c r="DN26" s="234"/>
      <c r="DO26" s="234"/>
      <c r="DP26" s="234"/>
      <c r="DQ26" s="234"/>
      <c r="DR26" s="234"/>
      <c r="DS26" s="234"/>
      <c r="DT26" s="234"/>
      <c r="DU26" s="234"/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4"/>
      <c r="EH26" s="234"/>
      <c r="EI26" s="234"/>
      <c r="EJ26" s="234"/>
      <c r="EK26" s="234"/>
      <c r="EL26" s="234"/>
      <c r="EM26" s="234"/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4"/>
      <c r="FB26" s="234"/>
      <c r="FC26" s="234"/>
      <c r="FD26" s="234"/>
      <c r="FE26" s="234"/>
      <c r="FF26" s="234"/>
      <c r="FG26" s="234"/>
      <c r="FH26" s="234"/>
      <c r="FI26" s="234"/>
      <c r="FJ26" s="234"/>
      <c r="FK26" s="234"/>
      <c r="FL26" s="234"/>
      <c r="FM26" s="234"/>
      <c r="FN26" s="234"/>
      <c r="FO26" s="234"/>
      <c r="FP26" s="234"/>
      <c r="FQ26" s="234"/>
      <c r="FR26" s="234"/>
      <c r="FS26" s="234"/>
      <c r="FT26" s="234"/>
      <c r="FU26" s="234"/>
      <c r="FV26" s="234"/>
      <c r="FW26" s="234"/>
      <c r="FX26" s="234"/>
      <c r="FY26" s="234"/>
      <c r="FZ26" s="234"/>
      <c r="GA26" s="234"/>
      <c r="GB26" s="234"/>
      <c r="GC26" s="234"/>
      <c r="GD26" s="234"/>
      <c r="GE26" s="234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191" t="s">
        <v>155</v>
      </c>
      <c r="B28" s="192"/>
      <c r="C28" s="192"/>
      <c r="D28" s="192"/>
      <c r="E28" s="193"/>
      <c r="F28" s="201" t="s">
        <v>223</v>
      </c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3"/>
      <c r="AR28" s="191" t="s">
        <v>219</v>
      </c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3"/>
      <c r="BD28" s="191" t="s">
        <v>189</v>
      </c>
      <c r="BE28" s="192"/>
      <c r="BF28" s="192"/>
      <c r="BG28" s="192"/>
      <c r="BH28" s="192"/>
      <c r="BI28" s="192"/>
      <c r="BJ28" s="192"/>
      <c r="BK28" s="192"/>
      <c r="BL28" s="192"/>
      <c r="BM28" s="193"/>
      <c r="BN28" s="191" t="s">
        <v>190</v>
      </c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3"/>
      <c r="CD28" s="191" t="s">
        <v>195</v>
      </c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1" t="s">
        <v>160</v>
      </c>
      <c r="CR28" s="210"/>
      <c r="CS28" s="210"/>
      <c r="CT28" s="210"/>
      <c r="CU28" s="210"/>
      <c r="CV28" s="210"/>
      <c r="CW28" s="210"/>
      <c r="CX28" s="210"/>
      <c r="CY28" s="192"/>
      <c r="CZ28" s="192"/>
      <c r="DA28" s="192"/>
      <c r="DB28" s="181" t="s">
        <v>221</v>
      </c>
      <c r="DC28" s="209"/>
      <c r="DD28" s="209"/>
      <c r="DE28" s="209"/>
      <c r="DF28" s="209"/>
      <c r="DG28" s="209"/>
      <c r="DH28" s="209"/>
      <c r="DI28" s="209"/>
      <c r="DJ28" s="209"/>
      <c r="DK28" s="209"/>
      <c r="DL28" s="209"/>
      <c r="DM28" s="209"/>
      <c r="DN28" s="191" t="s">
        <v>211</v>
      </c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  <c r="EC28" s="193"/>
      <c r="ED28" s="197" t="s">
        <v>192</v>
      </c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  <c r="FL28" s="199"/>
      <c r="FM28" s="199"/>
      <c r="FN28" s="199"/>
      <c r="FO28" s="199"/>
      <c r="FP28" s="199"/>
      <c r="FQ28" s="199"/>
      <c r="FR28" s="199"/>
      <c r="FS28" s="199"/>
      <c r="FT28" s="199"/>
      <c r="FU28" s="199"/>
      <c r="FV28" s="199"/>
      <c r="FW28" s="199"/>
      <c r="FX28" s="199"/>
      <c r="FY28" s="199"/>
      <c r="FZ28" s="199"/>
      <c r="GA28" s="199"/>
      <c r="GB28" s="199"/>
      <c r="GC28" s="199"/>
      <c r="GD28" s="199"/>
      <c r="GE28" s="200"/>
    </row>
    <row r="29" spans="1:188" ht="56.25" customHeight="1" x14ac:dyDescent="0.2">
      <c r="A29" s="194"/>
      <c r="B29" s="195"/>
      <c r="C29" s="195"/>
      <c r="D29" s="195"/>
      <c r="E29" s="196"/>
      <c r="F29" s="204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6"/>
      <c r="AR29" s="194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6"/>
      <c r="BD29" s="194"/>
      <c r="BE29" s="195"/>
      <c r="BF29" s="195"/>
      <c r="BG29" s="195"/>
      <c r="BH29" s="195"/>
      <c r="BI29" s="195"/>
      <c r="BJ29" s="195"/>
      <c r="BK29" s="195"/>
      <c r="BL29" s="195"/>
      <c r="BM29" s="196"/>
      <c r="BN29" s="194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6"/>
      <c r="CD29" s="194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211"/>
      <c r="CR29" s="212"/>
      <c r="CS29" s="212"/>
      <c r="CT29" s="212"/>
      <c r="CU29" s="212"/>
      <c r="CV29" s="212"/>
      <c r="CW29" s="212"/>
      <c r="CX29" s="212"/>
      <c r="CY29" s="195"/>
      <c r="CZ29" s="195"/>
      <c r="DA29" s="195"/>
      <c r="DB29" s="209"/>
      <c r="DC29" s="209"/>
      <c r="DD29" s="209"/>
      <c r="DE29" s="209"/>
      <c r="DF29" s="209"/>
      <c r="DG29" s="209"/>
      <c r="DH29" s="209"/>
      <c r="DI29" s="209"/>
      <c r="DJ29" s="209"/>
      <c r="DK29" s="209"/>
      <c r="DL29" s="209"/>
      <c r="DM29" s="209"/>
      <c r="DN29" s="194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5"/>
      <c r="EA29" s="195"/>
      <c r="EB29" s="195"/>
      <c r="EC29" s="196"/>
      <c r="ED29" s="180" t="s">
        <v>234</v>
      </c>
      <c r="EE29" s="178"/>
      <c r="EF29" s="178"/>
      <c r="EG29" s="178"/>
      <c r="EH29" s="178"/>
      <c r="EI29" s="178"/>
      <c r="EJ29" s="178"/>
      <c r="EK29" s="178"/>
      <c r="EL29" s="178"/>
      <c r="EM29" s="178"/>
      <c r="EN29" s="178"/>
      <c r="EO29" s="178"/>
      <c r="EP29" s="178"/>
      <c r="EQ29" s="178"/>
      <c r="ER29" s="178"/>
      <c r="ES29" s="178"/>
      <c r="ET29" s="178"/>
      <c r="EU29" s="178"/>
      <c r="EV29" s="180" t="s">
        <v>235</v>
      </c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85"/>
      <c r="FI29" s="185"/>
      <c r="FJ29" s="185"/>
      <c r="FK29" s="190"/>
      <c r="FL29" s="185" t="s">
        <v>194</v>
      </c>
      <c r="FM29" s="185"/>
      <c r="FN29" s="185"/>
      <c r="FO29" s="185"/>
      <c r="FP29" s="185"/>
      <c r="FQ29" s="185"/>
      <c r="FR29" s="185"/>
      <c r="FS29" s="185"/>
      <c r="FT29" s="185"/>
      <c r="FU29" s="185"/>
      <c r="FV29" s="185"/>
      <c r="FW29" s="185"/>
      <c r="FX29" s="185"/>
      <c r="FY29" s="185"/>
      <c r="FZ29" s="185"/>
      <c r="GA29" s="185"/>
      <c r="GB29" s="185"/>
      <c r="GC29" s="185"/>
      <c r="GD29" s="185"/>
      <c r="GE29" s="190"/>
    </row>
    <row r="30" spans="1:188" x14ac:dyDescent="0.2">
      <c r="A30" s="181">
        <v>1</v>
      </c>
      <c r="B30" s="181"/>
      <c r="C30" s="181"/>
      <c r="D30" s="181"/>
      <c r="E30" s="181"/>
      <c r="F30" s="180">
        <v>2</v>
      </c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0">
        <v>3</v>
      </c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0">
        <v>4</v>
      </c>
      <c r="BE30" s="185"/>
      <c r="BF30" s="185"/>
      <c r="BG30" s="185"/>
      <c r="BH30" s="185"/>
      <c r="BI30" s="185"/>
      <c r="BJ30" s="185"/>
      <c r="BK30" s="185"/>
      <c r="BL30" s="185"/>
      <c r="BM30" s="190"/>
      <c r="BN30" s="180">
        <v>5</v>
      </c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90"/>
      <c r="CD30" s="180">
        <v>6</v>
      </c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1">
        <v>7</v>
      </c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5">
        <v>8</v>
      </c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90"/>
      <c r="DN30" s="180">
        <v>9</v>
      </c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90"/>
      <c r="ED30" s="180">
        <v>10</v>
      </c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0">
        <v>11</v>
      </c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90"/>
      <c r="FL30" s="185">
        <v>12</v>
      </c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90"/>
    </row>
    <row r="31" spans="1:188" ht="70.5" customHeight="1" x14ac:dyDescent="0.2">
      <c r="A31" s="181">
        <v>1</v>
      </c>
      <c r="B31" s="181"/>
      <c r="C31" s="181"/>
      <c r="D31" s="181"/>
      <c r="E31" s="181"/>
      <c r="F31" s="226" t="s">
        <v>276</v>
      </c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8"/>
      <c r="AR31" s="180">
        <v>131</v>
      </c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220">
        <v>3040990.09</v>
      </c>
      <c r="BE31" s="239"/>
      <c r="BF31" s="239"/>
      <c r="BG31" s="239"/>
      <c r="BH31" s="239"/>
      <c r="BI31" s="239"/>
      <c r="BJ31" s="239"/>
      <c r="BK31" s="239"/>
      <c r="BL31" s="239"/>
      <c r="BM31" s="240"/>
      <c r="BN31" s="180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78"/>
      <c r="CB31" s="178"/>
      <c r="CC31" s="179"/>
      <c r="CD31" s="220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54"/>
      <c r="CR31" s="254"/>
      <c r="CS31" s="254"/>
      <c r="CT31" s="254"/>
      <c r="CU31" s="254"/>
      <c r="CV31" s="254"/>
      <c r="CW31" s="254"/>
      <c r="CX31" s="254"/>
      <c r="CY31" s="254"/>
      <c r="CZ31" s="254"/>
      <c r="DA31" s="254"/>
      <c r="DB31" s="231"/>
      <c r="DC31" s="231"/>
      <c r="DD31" s="231"/>
      <c r="DE31" s="231"/>
      <c r="DF31" s="231"/>
      <c r="DG31" s="231"/>
      <c r="DH31" s="231"/>
      <c r="DI31" s="231"/>
      <c r="DJ31" s="231"/>
      <c r="DK31" s="231"/>
      <c r="DL31" s="231"/>
      <c r="DM31" s="232"/>
      <c r="DN31" s="220">
        <v>8284299.5700000003</v>
      </c>
      <c r="DO31" s="239"/>
      <c r="DP31" s="239"/>
      <c r="DQ31" s="239"/>
      <c r="DR31" s="239"/>
      <c r="DS31" s="239"/>
      <c r="DT31" s="239"/>
      <c r="DU31" s="239"/>
      <c r="DV31" s="239"/>
      <c r="DW31" s="239"/>
      <c r="DX31" s="239"/>
      <c r="DY31" s="239"/>
      <c r="DZ31" s="239"/>
      <c r="EA31" s="239"/>
      <c r="EB31" s="239"/>
      <c r="EC31" s="240"/>
      <c r="ED31" s="220">
        <f>DB31-DN31</f>
        <v>-8284299.5700000003</v>
      </c>
      <c r="EE31" s="239"/>
      <c r="EF31" s="239"/>
      <c r="EG31" s="239"/>
      <c r="EH31" s="239"/>
      <c r="EI31" s="239"/>
      <c r="EJ31" s="239"/>
      <c r="EK31" s="239"/>
      <c r="EL31" s="239"/>
      <c r="EM31" s="239"/>
      <c r="EN31" s="239"/>
      <c r="EO31" s="239"/>
      <c r="EP31" s="239"/>
      <c r="EQ31" s="239"/>
      <c r="ER31" s="239"/>
      <c r="ES31" s="239"/>
      <c r="ET31" s="239"/>
      <c r="EU31" s="239"/>
      <c r="EV31" s="241">
        <f>ED31/DN31</f>
        <v>-1</v>
      </c>
      <c r="EW31" s="242"/>
      <c r="EX31" s="242"/>
      <c r="EY31" s="242"/>
      <c r="EZ31" s="242"/>
      <c r="FA31" s="242"/>
      <c r="FB31" s="242"/>
      <c r="FC31" s="242"/>
      <c r="FD31" s="242"/>
      <c r="FE31" s="242"/>
      <c r="FF31" s="242"/>
      <c r="FG31" s="242"/>
      <c r="FH31" s="242"/>
      <c r="FI31" s="242"/>
      <c r="FJ31" s="242"/>
      <c r="FK31" s="243"/>
      <c r="FL31" s="244" t="s">
        <v>402</v>
      </c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5"/>
      <c r="GF31" s="12">
        <v>4133750</v>
      </c>
    </row>
    <row r="32" spans="1:188" ht="12.75" x14ac:dyDescent="0.2">
      <c r="A32" s="181">
        <v>2</v>
      </c>
      <c r="B32" s="181"/>
      <c r="C32" s="181"/>
      <c r="D32" s="181"/>
      <c r="E32" s="181"/>
      <c r="F32" s="180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0"/>
      <c r="AS32" s="178"/>
      <c r="AT32" s="178"/>
      <c r="AU32" s="178"/>
      <c r="AV32" s="178"/>
      <c r="AW32" s="178"/>
      <c r="AX32" s="178"/>
      <c r="AY32" s="178"/>
      <c r="AZ32" s="178"/>
      <c r="BA32" s="178"/>
      <c r="BB32" s="178"/>
      <c r="BC32" s="178"/>
      <c r="BD32" s="180"/>
      <c r="BE32" s="178"/>
      <c r="BF32" s="178"/>
      <c r="BG32" s="178"/>
      <c r="BH32" s="178"/>
      <c r="BI32" s="178"/>
      <c r="BJ32" s="178"/>
      <c r="BK32" s="178"/>
      <c r="BL32" s="178"/>
      <c r="BM32" s="179"/>
      <c r="BN32" s="180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78"/>
      <c r="CB32" s="178"/>
      <c r="CC32" s="179"/>
      <c r="CD32" s="180"/>
      <c r="CE32" s="178"/>
      <c r="CF32" s="178"/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81"/>
      <c r="CR32" s="181"/>
      <c r="CS32" s="181"/>
      <c r="CT32" s="181"/>
      <c r="CU32" s="181"/>
      <c r="CV32" s="181"/>
      <c r="CW32" s="181"/>
      <c r="CX32" s="181"/>
      <c r="CY32" s="181"/>
      <c r="CZ32" s="181"/>
      <c r="DA32" s="181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90"/>
      <c r="DN32" s="180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9"/>
      <c r="ED32" s="180"/>
      <c r="EE32" s="178"/>
      <c r="EF32" s="178"/>
      <c r="EG32" s="178"/>
      <c r="EH32" s="178"/>
      <c r="EI32" s="178"/>
      <c r="EJ32" s="178"/>
      <c r="EK32" s="178"/>
      <c r="EL32" s="178"/>
      <c r="EM32" s="178"/>
      <c r="EN32" s="178"/>
      <c r="EO32" s="178"/>
      <c r="EP32" s="178"/>
      <c r="EQ32" s="178"/>
      <c r="ER32" s="178"/>
      <c r="ES32" s="178"/>
      <c r="ET32" s="178"/>
      <c r="EU32" s="178"/>
      <c r="EV32" s="184"/>
      <c r="EW32" s="178"/>
      <c r="EX32" s="178"/>
      <c r="EY32" s="178"/>
      <c r="EZ32" s="178"/>
      <c r="FA32" s="178"/>
      <c r="FB32" s="178"/>
      <c r="FC32" s="178"/>
      <c r="FD32" s="178"/>
      <c r="FE32" s="178"/>
      <c r="FF32" s="178"/>
      <c r="FG32" s="178"/>
      <c r="FH32" s="178"/>
      <c r="FI32" s="178"/>
      <c r="FJ32" s="178"/>
      <c r="FK32" s="179"/>
      <c r="FL32" s="178"/>
      <c r="FM32" s="178"/>
      <c r="FN32" s="178"/>
      <c r="FO32" s="178"/>
      <c r="FP32" s="178"/>
      <c r="FQ32" s="178"/>
      <c r="FR32" s="178"/>
      <c r="FS32" s="178"/>
      <c r="FT32" s="178"/>
      <c r="FU32" s="178"/>
      <c r="FV32" s="178"/>
      <c r="FW32" s="178"/>
      <c r="FX32" s="178"/>
      <c r="FY32" s="178"/>
      <c r="FZ32" s="178"/>
      <c r="GA32" s="178"/>
      <c r="GB32" s="178"/>
      <c r="GC32" s="178"/>
      <c r="GD32" s="178"/>
      <c r="GE32" s="179"/>
    </row>
    <row r="33" spans="1:187" ht="12.75" x14ac:dyDescent="0.2">
      <c r="A33" s="181">
        <v>3</v>
      </c>
      <c r="B33" s="181"/>
      <c r="C33" s="181"/>
      <c r="D33" s="181"/>
      <c r="E33" s="181"/>
      <c r="F33" s="180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0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80"/>
      <c r="BE33" s="178"/>
      <c r="BF33" s="178"/>
      <c r="BG33" s="178"/>
      <c r="BH33" s="178"/>
      <c r="BI33" s="178"/>
      <c r="BJ33" s="178"/>
      <c r="BK33" s="178"/>
      <c r="BL33" s="178"/>
      <c r="BM33" s="179"/>
      <c r="BN33" s="180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78"/>
      <c r="CB33" s="178"/>
      <c r="CC33" s="179"/>
      <c r="CD33" s="180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90"/>
      <c r="DN33" s="180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9"/>
      <c r="ED33" s="180"/>
      <c r="EE33" s="178"/>
      <c r="EF33" s="178"/>
      <c r="EG33" s="178"/>
      <c r="EH33" s="178"/>
      <c r="EI33" s="178"/>
      <c r="EJ33" s="178"/>
      <c r="EK33" s="178"/>
      <c r="EL33" s="178"/>
      <c r="EM33" s="178"/>
      <c r="EN33" s="178"/>
      <c r="EO33" s="178"/>
      <c r="EP33" s="178"/>
      <c r="EQ33" s="178"/>
      <c r="ER33" s="178"/>
      <c r="ES33" s="178"/>
      <c r="ET33" s="178"/>
      <c r="EU33" s="178"/>
      <c r="EV33" s="184"/>
      <c r="EW33" s="178"/>
      <c r="EX33" s="178"/>
      <c r="EY33" s="178"/>
      <c r="EZ33" s="178"/>
      <c r="FA33" s="178"/>
      <c r="FB33" s="178"/>
      <c r="FC33" s="178"/>
      <c r="FD33" s="178"/>
      <c r="FE33" s="178"/>
      <c r="FF33" s="178"/>
      <c r="FG33" s="178"/>
      <c r="FH33" s="178"/>
      <c r="FI33" s="178"/>
      <c r="FJ33" s="178"/>
      <c r="FK33" s="179"/>
      <c r="FL33" s="178"/>
      <c r="FM33" s="178"/>
      <c r="FN33" s="178"/>
      <c r="FO33" s="178"/>
      <c r="FP33" s="178"/>
      <c r="FQ33" s="178"/>
      <c r="FR33" s="178"/>
      <c r="FS33" s="178"/>
      <c r="FT33" s="178"/>
      <c r="FU33" s="178"/>
      <c r="FV33" s="178"/>
      <c r="FW33" s="178"/>
      <c r="FX33" s="178"/>
      <c r="FY33" s="178"/>
      <c r="FZ33" s="178"/>
      <c r="GA33" s="178"/>
      <c r="GB33" s="178"/>
      <c r="GC33" s="178"/>
      <c r="GD33" s="178"/>
      <c r="GE33" s="179"/>
    </row>
    <row r="34" spans="1:187" ht="12.75" customHeight="1" x14ac:dyDescent="0.2">
      <c r="A34" s="180" t="s">
        <v>16</v>
      </c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1"/>
      <c r="AR34" s="180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8"/>
      <c r="BD34" s="180"/>
      <c r="BE34" s="178"/>
      <c r="BF34" s="178"/>
      <c r="BG34" s="178"/>
      <c r="BH34" s="178"/>
      <c r="BI34" s="178"/>
      <c r="BJ34" s="178"/>
      <c r="BK34" s="178"/>
      <c r="BL34" s="178"/>
      <c r="BM34" s="179"/>
      <c r="BN34" s="180"/>
      <c r="BO34" s="185"/>
      <c r="BP34" s="185"/>
      <c r="BQ34" s="185"/>
      <c r="BR34" s="185"/>
      <c r="BS34" s="185"/>
      <c r="BT34" s="185"/>
      <c r="BU34" s="185"/>
      <c r="BV34" s="185"/>
      <c r="BW34" s="185"/>
      <c r="BX34" s="185"/>
      <c r="BY34" s="185"/>
      <c r="BZ34" s="185"/>
      <c r="CA34" s="178"/>
      <c r="CB34" s="178"/>
      <c r="CC34" s="179"/>
      <c r="CD34" s="180"/>
      <c r="CE34" s="178"/>
      <c r="CF34" s="178"/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5"/>
      <c r="DC34" s="185"/>
      <c r="DD34" s="185"/>
      <c r="DE34" s="185"/>
      <c r="DF34" s="185"/>
      <c r="DG34" s="185"/>
      <c r="DH34" s="185"/>
      <c r="DI34" s="185"/>
      <c r="DJ34" s="185"/>
      <c r="DK34" s="185"/>
      <c r="DL34" s="185"/>
      <c r="DM34" s="190"/>
      <c r="DN34" s="180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9"/>
      <c r="ED34" s="180"/>
      <c r="EE34" s="178"/>
      <c r="EF34" s="178"/>
      <c r="EG34" s="178"/>
      <c r="EH34" s="178"/>
      <c r="EI34" s="178"/>
      <c r="EJ34" s="178"/>
      <c r="EK34" s="178"/>
      <c r="EL34" s="178"/>
      <c r="EM34" s="178"/>
      <c r="EN34" s="178"/>
      <c r="EO34" s="178"/>
      <c r="EP34" s="178"/>
      <c r="EQ34" s="178"/>
      <c r="ER34" s="178"/>
      <c r="ES34" s="178"/>
      <c r="ET34" s="178"/>
      <c r="EU34" s="178"/>
      <c r="EV34" s="184"/>
      <c r="EW34" s="178"/>
      <c r="EX34" s="178"/>
      <c r="EY34" s="178"/>
      <c r="EZ34" s="178"/>
      <c r="FA34" s="178"/>
      <c r="FB34" s="178"/>
      <c r="FC34" s="178"/>
      <c r="FD34" s="178"/>
      <c r="FE34" s="178"/>
      <c r="FF34" s="178"/>
      <c r="FG34" s="178"/>
      <c r="FH34" s="178"/>
      <c r="FI34" s="178"/>
      <c r="FJ34" s="178"/>
      <c r="FK34" s="179"/>
      <c r="FL34" s="178"/>
      <c r="FM34" s="178"/>
      <c r="FN34" s="178"/>
      <c r="FO34" s="178"/>
      <c r="FP34" s="178"/>
      <c r="FQ34" s="178"/>
      <c r="FR34" s="178"/>
      <c r="FS34" s="178"/>
      <c r="FT34" s="178"/>
      <c r="FU34" s="178"/>
      <c r="FV34" s="178"/>
      <c r="FW34" s="178"/>
      <c r="FX34" s="178"/>
      <c r="FY34" s="178"/>
      <c r="FZ34" s="178"/>
      <c r="GA34" s="178"/>
      <c r="GB34" s="178"/>
      <c r="GC34" s="178"/>
      <c r="GD34" s="178"/>
      <c r="GE34" s="179"/>
    </row>
    <row r="35" spans="1:187" ht="15.75" customHeight="1" x14ac:dyDescent="0.2">
      <c r="A35" s="207" t="s">
        <v>199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  <c r="CI35" s="208"/>
      <c r="CJ35" s="208"/>
      <c r="CK35" s="208"/>
      <c r="CL35" s="208"/>
      <c r="CM35" s="208"/>
      <c r="CN35" s="208"/>
      <c r="CO35" s="208"/>
      <c r="CP35" s="208"/>
      <c r="CQ35" s="208"/>
      <c r="CR35" s="208"/>
      <c r="CS35" s="208"/>
      <c r="CT35" s="208"/>
      <c r="CU35" s="208"/>
      <c r="CV35" s="208"/>
      <c r="CW35" s="208"/>
      <c r="CX35" s="208"/>
      <c r="CY35" s="208"/>
      <c r="CZ35" s="208"/>
      <c r="DA35" s="208"/>
      <c r="DB35" s="208"/>
      <c r="DC35" s="208"/>
      <c r="DD35" s="208"/>
      <c r="DE35" s="208"/>
      <c r="DF35" s="208"/>
      <c r="DG35" s="208"/>
      <c r="DH35" s="208"/>
      <c r="DI35" s="208"/>
      <c r="DJ35" s="208"/>
      <c r="DK35" s="208"/>
      <c r="DL35" s="208"/>
      <c r="DM35" s="208"/>
      <c r="DN35" s="208"/>
      <c r="DO35" s="208"/>
      <c r="DP35" s="208"/>
      <c r="DQ35" s="208"/>
      <c r="DR35" s="208"/>
      <c r="DS35" s="208"/>
      <c r="DT35" s="208"/>
      <c r="DU35" s="208"/>
      <c r="DV35" s="208"/>
      <c r="DW35" s="208"/>
      <c r="DX35" s="208"/>
      <c r="DY35" s="208"/>
      <c r="DZ35" s="208"/>
      <c r="EA35" s="208"/>
      <c r="EB35" s="208"/>
      <c r="EC35" s="208"/>
      <c r="ED35" s="208"/>
      <c r="EE35" s="208"/>
      <c r="EF35" s="208"/>
      <c r="EG35" s="208"/>
      <c r="EH35" s="208"/>
      <c r="EI35" s="208"/>
      <c r="EJ35" s="208"/>
      <c r="EK35" s="208"/>
      <c r="EL35" s="208"/>
      <c r="EM35" s="208"/>
      <c r="EN35" s="208"/>
      <c r="EO35" s="208"/>
      <c r="EP35" s="208"/>
      <c r="EQ35" s="208"/>
      <c r="ER35" s="208"/>
      <c r="ES35" s="208"/>
      <c r="ET35" s="208"/>
      <c r="EU35" s="208"/>
      <c r="EV35" s="208"/>
      <c r="EW35" s="208"/>
      <c r="EX35" s="208"/>
      <c r="EY35" s="208"/>
      <c r="EZ35" s="208"/>
      <c r="FA35" s="208"/>
      <c r="FB35" s="208"/>
      <c r="FC35" s="208"/>
      <c r="FD35" s="208"/>
      <c r="FE35" s="208"/>
      <c r="FF35" s="208"/>
      <c r="FG35" s="208"/>
      <c r="FH35" s="208"/>
      <c r="FI35" s="208"/>
      <c r="FJ35" s="208"/>
      <c r="FK35" s="208"/>
      <c r="FL35" s="208"/>
      <c r="FM35" s="208"/>
      <c r="FN35" s="208"/>
      <c r="FO35" s="208"/>
      <c r="FP35" s="208"/>
      <c r="FQ35" s="208"/>
      <c r="FR35" s="208"/>
      <c r="FS35" s="208"/>
      <c r="FT35" s="208"/>
      <c r="FU35" s="208"/>
      <c r="FV35" s="208"/>
      <c r="FW35" s="208"/>
      <c r="FX35" s="208"/>
      <c r="FY35" s="208"/>
      <c r="FZ35" s="208"/>
      <c r="GA35" s="208"/>
      <c r="GB35" s="208"/>
      <c r="GC35" s="208"/>
      <c r="GD35" s="208"/>
      <c r="GE35" s="208"/>
    </row>
    <row r="36" spans="1:187" ht="12.75" x14ac:dyDescent="0.2">
      <c r="A36" s="255"/>
      <c r="B36" s="256"/>
      <c r="C36" s="256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N36" s="256"/>
      <c r="CO36" s="256"/>
      <c r="CP36" s="256"/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T36" s="256"/>
      <c r="DU36" s="256"/>
      <c r="DV36" s="256"/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  <c r="EZ36" s="256"/>
      <c r="FA36" s="256"/>
      <c r="FB36" s="256"/>
      <c r="FC36" s="256"/>
      <c r="FD36" s="256"/>
      <c r="FE36" s="256"/>
      <c r="FF36" s="256"/>
      <c r="FG36" s="256"/>
      <c r="FH36" s="256"/>
      <c r="FI36" s="256"/>
      <c r="FJ36" s="256"/>
      <c r="FK36" s="256"/>
      <c r="FL36" s="256"/>
      <c r="FM36" s="256"/>
      <c r="FN36" s="256"/>
      <c r="FO36" s="256"/>
      <c r="FP36" s="256"/>
      <c r="FQ36" s="256"/>
      <c r="FR36" s="256"/>
      <c r="FS36" s="256"/>
      <c r="FT36" s="256"/>
      <c r="FU36" s="256"/>
      <c r="FV36" s="256"/>
      <c r="FW36" s="256"/>
      <c r="FX36" s="256"/>
      <c r="FY36" s="256"/>
      <c r="FZ36" s="256"/>
      <c r="GA36" s="256"/>
      <c r="GB36" s="256"/>
      <c r="GC36" s="256"/>
      <c r="GD36" s="256"/>
      <c r="GE36" s="256"/>
    </row>
    <row r="37" spans="1:187" ht="14.25" customHeight="1" x14ac:dyDescent="0.2">
      <c r="A37" s="237" t="s">
        <v>212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7"/>
      <c r="BA37" s="237"/>
      <c r="BB37" s="237"/>
      <c r="BC37" s="237"/>
      <c r="BD37" s="237"/>
      <c r="BE37" s="237"/>
      <c r="BF37" s="237"/>
      <c r="BG37" s="237"/>
      <c r="BH37" s="237"/>
      <c r="BI37" s="237"/>
      <c r="BJ37" s="237"/>
      <c r="BK37" s="237"/>
      <c r="BL37" s="237"/>
      <c r="BM37" s="237"/>
      <c r="BN37" s="237"/>
      <c r="BO37" s="237"/>
      <c r="BP37" s="237"/>
      <c r="BQ37" s="237"/>
      <c r="BR37" s="237"/>
      <c r="BS37" s="237"/>
      <c r="BT37" s="237"/>
      <c r="BU37" s="237"/>
      <c r="BV37" s="237"/>
      <c r="BW37" s="237"/>
      <c r="BX37" s="237"/>
      <c r="BY37" s="237"/>
      <c r="BZ37" s="237"/>
      <c r="CA37" s="237"/>
      <c r="CB37" s="237"/>
      <c r="CC37" s="237"/>
      <c r="CD37" s="237"/>
      <c r="CE37" s="237"/>
      <c r="CF37" s="237"/>
      <c r="CG37" s="237"/>
      <c r="CH37" s="237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37"/>
      <c r="CV37" s="237"/>
      <c r="CW37" s="237"/>
      <c r="CX37" s="237"/>
      <c r="CY37" s="237"/>
      <c r="CZ37" s="237"/>
      <c r="DA37" s="237"/>
      <c r="DB37" s="237"/>
      <c r="DC37" s="237"/>
      <c r="DD37" s="237"/>
      <c r="DE37" s="237"/>
      <c r="DF37" s="237"/>
      <c r="DG37" s="237"/>
      <c r="DH37" s="237"/>
      <c r="DI37" s="237"/>
      <c r="DJ37" s="237"/>
      <c r="DK37" s="237"/>
      <c r="DL37" s="237"/>
      <c r="DM37" s="237"/>
      <c r="DN37" s="237"/>
      <c r="DO37" s="237"/>
      <c r="DP37" s="237"/>
      <c r="DQ37" s="237"/>
      <c r="DR37" s="237"/>
      <c r="DS37" s="237"/>
      <c r="DT37" s="237"/>
      <c r="DU37" s="237"/>
      <c r="DV37" s="237"/>
      <c r="DW37" s="237"/>
      <c r="DX37" s="237"/>
      <c r="DY37" s="237"/>
      <c r="DZ37" s="237"/>
      <c r="EA37" s="237"/>
      <c r="EB37" s="237"/>
      <c r="EC37" s="237"/>
      <c r="ED37" s="237"/>
      <c r="EE37" s="237"/>
      <c r="EF37" s="237"/>
      <c r="EG37" s="237"/>
      <c r="EH37" s="237"/>
      <c r="EI37" s="237"/>
      <c r="EJ37" s="237"/>
      <c r="EK37" s="237"/>
      <c r="EL37" s="237"/>
      <c r="EM37" s="237"/>
      <c r="EN37" s="237"/>
      <c r="EO37" s="237"/>
      <c r="EP37" s="237"/>
      <c r="EQ37" s="237"/>
      <c r="ER37" s="237"/>
      <c r="ES37" s="237"/>
      <c r="ET37" s="237"/>
      <c r="EU37" s="237"/>
      <c r="EV37" s="237"/>
      <c r="EW37" s="237"/>
      <c r="EX37" s="237"/>
      <c r="EY37" s="237"/>
      <c r="EZ37" s="237"/>
      <c r="FA37" s="237"/>
      <c r="FB37" s="237"/>
      <c r="FC37" s="237"/>
      <c r="FD37" s="237"/>
      <c r="FE37" s="237"/>
      <c r="FF37" s="237"/>
      <c r="FG37" s="237"/>
      <c r="FH37" s="237"/>
      <c r="FI37" s="237"/>
      <c r="FJ37" s="237"/>
      <c r="FK37" s="237"/>
      <c r="FL37" s="237"/>
      <c r="FM37" s="237"/>
      <c r="FN37" s="237"/>
      <c r="FO37" s="237"/>
      <c r="FP37" s="237"/>
      <c r="FQ37" s="237"/>
      <c r="FR37" s="237"/>
      <c r="FS37" s="237"/>
      <c r="FT37" s="237"/>
      <c r="FU37" s="237"/>
      <c r="FV37" s="237"/>
      <c r="FW37" s="237"/>
      <c r="FX37" s="237"/>
      <c r="FY37" s="237"/>
      <c r="FZ37" s="237"/>
      <c r="GA37" s="237"/>
      <c r="GB37" s="237"/>
      <c r="GC37" s="237"/>
      <c r="GD37" s="237"/>
      <c r="GE37" s="237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181" t="s">
        <v>155</v>
      </c>
      <c r="B39" s="181"/>
      <c r="C39" s="181"/>
      <c r="D39" s="181"/>
      <c r="E39" s="181"/>
      <c r="F39" s="181" t="s">
        <v>45</v>
      </c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09"/>
      <c r="BB39" s="209"/>
      <c r="BC39" s="209"/>
      <c r="BD39" s="209"/>
      <c r="BE39" s="209"/>
      <c r="BF39" s="209"/>
      <c r="BG39" s="209"/>
      <c r="BH39" s="209"/>
      <c r="BI39" s="209"/>
      <c r="BJ39" s="209"/>
      <c r="BK39" s="209"/>
      <c r="BL39" s="209"/>
      <c r="BM39" s="209"/>
      <c r="BN39" s="209"/>
      <c r="BO39" s="209"/>
      <c r="BP39" s="209"/>
      <c r="BQ39" s="209"/>
      <c r="BR39" s="209"/>
      <c r="BS39" s="209"/>
      <c r="BT39" s="209"/>
      <c r="BU39" s="209"/>
      <c r="BV39" s="209"/>
      <c r="BW39" s="209"/>
      <c r="BX39" s="209"/>
      <c r="BY39" s="209"/>
      <c r="BZ39" s="209"/>
      <c r="CA39" s="209"/>
      <c r="CB39" s="209"/>
      <c r="CC39" s="209"/>
      <c r="CD39" s="209"/>
      <c r="CE39" s="209"/>
      <c r="CF39" s="209"/>
      <c r="CG39" s="209"/>
      <c r="CH39" s="209"/>
      <c r="CI39" s="209"/>
      <c r="CJ39" s="209"/>
      <c r="CK39" s="209"/>
      <c r="CL39" s="209"/>
      <c r="CM39" s="209"/>
      <c r="CN39" s="209"/>
      <c r="CO39" s="209"/>
      <c r="CP39" s="209"/>
      <c r="CQ39" s="209"/>
      <c r="CR39" s="209"/>
      <c r="CS39" s="209"/>
      <c r="CT39" s="209"/>
      <c r="CU39" s="209"/>
      <c r="CV39" s="209"/>
      <c r="CW39" s="209"/>
      <c r="CX39" s="209"/>
      <c r="CY39" s="209"/>
      <c r="CZ39" s="209"/>
      <c r="DA39" s="209"/>
      <c r="DB39" s="209"/>
      <c r="DC39" s="209"/>
      <c r="DD39" s="209"/>
      <c r="DE39" s="209"/>
      <c r="DF39" s="209"/>
      <c r="DG39" s="209"/>
      <c r="DH39" s="209"/>
      <c r="DI39" s="209"/>
      <c r="DJ39" s="209"/>
      <c r="DK39" s="209"/>
      <c r="DL39" s="209"/>
      <c r="DM39" s="209"/>
      <c r="DN39" s="209"/>
      <c r="DO39" s="209"/>
      <c r="DP39" s="209"/>
      <c r="DQ39" s="209"/>
      <c r="DR39" s="209"/>
      <c r="DS39" s="209"/>
      <c r="DT39" s="209"/>
      <c r="DU39" s="209"/>
      <c r="DV39" s="209"/>
      <c r="DW39" s="180" t="s">
        <v>219</v>
      </c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8"/>
      <c r="EL39" s="178"/>
      <c r="EM39" s="178"/>
      <c r="EN39" s="178"/>
      <c r="EO39" s="178"/>
      <c r="EP39" s="178"/>
      <c r="EQ39" s="178"/>
      <c r="ER39" s="179"/>
      <c r="ES39" s="180" t="s">
        <v>158</v>
      </c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90"/>
    </row>
    <row r="40" spans="1:187" ht="12.75" x14ac:dyDescent="0.2">
      <c r="A40" s="181">
        <v>1</v>
      </c>
      <c r="B40" s="181"/>
      <c r="C40" s="181"/>
      <c r="D40" s="181"/>
      <c r="E40" s="181"/>
      <c r="F40" s="181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  <c r="BI40" s="209"/>
      <c r="BJ40" s="209"/>
      <c r="BK40" s="209"/>
      <c r="BL40" s="209"/>
      <c r="BM40" s="209"/>
      <c r="BN40" s="209"/>
      <c r="BO40" s="209"/>
      <c r="BP40" s="209"/>
      <c r="BQ40" s="209"/>
      <c r="BR40" s="209"/>
      <c r="BS40" s="209"/>
      <c r="BT40" s="209"/>
      <c r="BU40" s="209"/>
      <c r="BV40" s="209"/>
      <c r="BW40" s="209"/>
      <c r="BX40" s="209"/>
      <c r="BY40" s="209"/>
      <c r="BZ40" s="209"/>
      <c r="CA40" s="209"/>
      <c r="CB40" s="209"/>
      <c r="CC40" s="209"/>
      <c r="CD40" s="209"/>
      <c r="CE40" s="209"/>
      <c r="CF40" s="209"/>
      <c r="CG40" s="209"/>
      <c r="CH40" s="209"/>
      <c r="CI40" s="209"/>
      <c r="CJ40" s="209"/>
      <c r="CK40" s="209"/>
      <c r="CL40" s="209"/>
      <c r="CM40" s="209"/>
      <c r="CN40" s="209"/>
      <c r="CO40" s="209"/>
      <c r="CP40" s="209"/>
      <c r="CQ40" s="209"/>
      <c r="CR40" s="209"/>
      <c r="CS40" s="209"/>
      <c r="CT40" s="209"/>
      <c r="CU40" s="209"/>
      <c r="CV40" s="209"/>
      <c r="CW40" s="209"/>
      <c r="CX40" s="209"/>
      <c r="CY40" s="209"/>
      <c r="CZ40" s="209"/>
      <c r="DA40" s="209"/>
      <c r="DB40" s="209"/>
      <c r="DC40" s="209"/>
      <c r="DD40" s="209"/>
      <c r="DE40" s="209"/>
      <c r="DF40" s="209"/>
      <c r="DG40" s="209"/>
      <c r="DH40" s="209"/>
      <c r="DI40" s="209"/>
      <c r="DJ40" s="209"/>
      <c r="DK40" s="209"/>
      <c r="DL40" s="209"/>
      <c r="DM40" s="209"/>
      <c r="DN40" s="209"/>
      <c r="DO40" s="209"/>
      <c r="DP40" s="209"/>
      <c r="DQ40" s="209"/>
      <c r="DR40" s="209"/>
      <c r="DS40" s="209"/>
      <c r="DT40" s="209"/>
      <c r="DU40" s="209"/>
      <c r="DV40" s="209"/>
      <c r="DW40" s="180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8"/>
      <c r="EL40" s="178"/>
      <c r="EM40" s="178"/>
      <c r="EN40" s="178"/>
      <c r="EO40" s="178"/>
      <c r="EP40" s="178"/>
      <c r="EQ40" s="178"/>
      <c r="ER40" s="179"/>
      <c r="ES40" s="180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90"/>
    </row>
    <row r="41" spans="1:187" ht="12.75" x14ac:dyDescent="0.2">
      <c r="A41" s="181">
        <v>2</v>
      </c>
      <c r="B41" s="181"/>
      <c r="C41" s="181"/>
      <c r="D41" s="181"/>
      <c r="E41" s="181"/>
      <c r="F41" s="181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  <c r="BI41" s="209"/>
      <c r="BJ41" s="209"/>
      <c r="BK41" s="209"/>
      <c r="BL41" s="209"/>
      <c r="BM41" s="209"/>
      <c r="BN41" s="209"/>
      <c r="BO41" s="209"/>
      <c r="BP41" s="209"/>
      <c r="BQ41" s="209"/>
      <c r="BR41" s="209"/>
      <c r="BS41" s="209"/>
      <c r="BT41" s="209"/>
      <c r="BU41" s="209"/>
      <c r="BV41" s="209"/>
      <c r="BW41" s="209"/>
      <c r="BX41" s="209"/>
      <c r="BY41" s="209"/>
      <c r="BZ41" s="209"/>
      <c r="CA41" s="209"/>
      <c r="CB41" s="209"/>
      <c r="CC41" s="209"/>
      <c r="CD41" s="209"/>
      <c r="CE41" s="209"/>
      <c r="CF41" s="209"/>
      <c r="CG41" s="209"/>
      <c r="CH41" s="209"/>
      <c r="CI41" s="209"/>
      <c r="CJ41" s="209"/>
      <c r="CK41" s="209"/>
      <c r="CL41" s="209"/>
      <c r="CM41" s="209"/>
      <c r="CN41" s="209"/>
      <c r="CO41" s="209"/>
      <c r="CP41" s="209"/>
      <c r="CQ41" s="209"/>
      <c r="CR41" s="209"/>
      <c r="CS41" s="209"/>
      <c r="CT41" s="209"/>
      <c r="CU41" s="209"/>
      <c r="CV41" s="209"/>
      <c r="CW41" s="209"/>
      <c r="CX41" s="209"/>
      <c r="CY41" s="209"/>
      <c r="CZ41" s="209"/>
      <c r="DA41" s="209"/>
      <c r="DB41" s="209"/>
      <c r="DC41" s="209"/>
      <c r="DD41" s="209"/>
      <c r="DE41" s="209"/>
      <c r="DF41" s="209"/>
      <c r="DG41" s="209"/>
      <c r="DH41" s="209"/>
      <c r="DI41" s="209"/>
      <c r="DJ41" s="209"/>
      <c r="DK41" s="209"/>
      <c r="DL41" s="209"/>
      <c r="DM41" s="209"/>
      <c r="DN41" s="209"/>
      <c r="DO41" s="209"/>
      <c r="DP41" s="209"/>
      <c r="DQ41" s="209"/>
      <c r="DR41" s="209"/>
      <c r="DS41" s="209"/>
      <c r="DT41" s="209"/>
      <c r="DU41" s="209"/>
      <c r="DV41" s="209"/>
      <c r="DW41" s="180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/>
      <c r="EK41" s="178"/>
      <c r="EL41" s="178"/>
      <c r="EM41" s="178"/>
      <c r="EN41" s="178"/>
      <c r="EO41" s="178"/>
      <c r="EP41" s="178"/>
      <c r="EQ41" s="178"/>
      <c r="ER41" s="179"/>
      <c r="ES41" s="180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90"/>
    </row>
    <row r="42" spans="1:187" ht="11.25" customHeight="1" x14ac:dyDescent="0.2">
      <c r="A42" s="226" t="s">
        <v>16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7"/>
      <c r="BN42" s="227"/>
      <c r="BO42" s="227"/>
      <c r="BP42" s="227"/>
      <c r="BQ42" s="227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  <c r="CG42" s="227"/>
      <c r="CH42" s="227"/>
      <c r="CI42" s="227"/>
      <c r="CJ42" s="227"/>
      <c r="CK42" s="227"/>
      <c r="CL42" s="227"/>
      <c r="CM42" s="227"/>
      <c r="CN42" s="227"/>
      <c r="CO42" s="227"/>
      <c r="CP42" s="227"/>
      <c r="CQ42" s="227"/>
      <c r="CR42" s="227"/>
      <c r="CS42" s="227"/>
      <c r="CT42" s="227"/>
      <c r="CU42" s="227"/>
      <c r="CV42" s="227"/>
      <c r="CW42" s="227"/>
      <c r="CX42" s="227"/>
      <c r="CY42" s="227"/>
      <c r="CZ42" s="227"/>
      <c r="DA42" s="227"/>
      <c r="DB42" s="227"/>
      <c r="DC42" s="227"/>
      <c r="DD42" s="227"/>
      <c r="DE42" s="227"/>
      <c r="DF42" s="227"/>
      <c r="DG42" s="227"/>
      <c r="DH42" s="227"/>
      <c r="DI42" s="227"/>
      <c r="DJ42" s="227"/>
      <c r="DK42" s="227"/>
      <c r="DL42" s="227"/>
      <c r="DM42" s="227"/>
      <c r="DN42" s="227"/>
      <c r="DO42" s="227"/>
      <c r="DP42" s="227"/>
      <c r="DQ42" s="227"/>
      <c r="DR42" s="227"/>
      <c r="DS42" s="227"/>
      <c r="DT42" s="227"/>
      <c r="DU42" s="227"/>
      <c r="DV42" s="227"/>
      <c r="DW42" s="227"/>
      <c r="DX42" s="227"/>
      <c r="DY42" s="227"/>
      <c r="DZ42" s="227"/>
      <c r="EA42" s="227"/>
      <c r="EB42" s="227"/>
      <c r="EC42" s="227"/>
      <c r="ED42" s="227"/>
      <c r="EE42" s="227"/>
      <c r="EF42" s="227"/>
      <c r="EG42" s="227"/>
      <c r="EH42" s="227"/>
      <c r="EI42" s="227"/>
      <c r="EJ42" s="227"/>
      <c r="EK42" s="227"/>
      <c r="EL42" s="227"/>
      <c r="EM42" s="227"/>
      <c r="EN42" s="227"/>
      <c r="EO42" s="227"/>
      <c r="EP42" s="227"/>
      <c r="EQ42" s="227"/>
      <c r="ER42" s="228"/>
      <c r="ES42" s="180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90"/>
    </row>
    <row r="43" spans="1:187" ht="13.7" customHeight="1" x14ac:dyDescent="0.2">
      <c r="A43" s="229" t="s">
        <v>204</v>
      </c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30"/>
      <c r="BM43" s="230"/>
      <c r="BN43" s="230"/>
      <c r="BO43" s="230"/>
      <c r="BP43" s="230"/>
      <c r="BQ43" s="230"/>
      <c r="BR43" s="230"/>
      <c r="BS43" s="230"/>
      <c r="BT43" s="230"/>
      <c r="BU43" s="230"/>
      <c r="BV43" s="230"/>
      <c r="BW43" s="230"/>
      <c r="BX43" s="230"/>
      <c r="BY43" s="230"/>
      <c r="BZ43" s="230"/>
      <c r="CA43" s="230"/>
      <c r="CB43" s="230"/>
      <c r="CC43" s="230"/>
      <c r="CD43" s="230"/>
      <c r="CE43" s="230"/>
      <c r="CF43" s="230"/>
      <c r="CG43" s="230"/>
      <c r="CH43" s="230"/>
      <c r="CI43" s="230"/>
      <c r="CJ43" s="230"/>
      <c r="CK43" s="230"/>
      <c r="CL43" s="230"/>
      <c r="CM43" s="230"/>
      <c r="CN43" s="230"/>
      <c r="CO43" s="230"/>
      <c r="CP43" s="230"/>
      <c r="CQ43" s="230"/>
      <c r="CR43" s="230"/>
      <c r="CS43" s="230"/>
      <c r="CT43" s="230"/>
      <c r="CU43" s="230"/>
      <c r="CV43" s="230"/>
      <c r="CW43" s="230"/>
      <c r="CX43" s="230"/>
      <c r="CY43" s="230"/>
      <c r="CZ43" s="230"/>
      <c r="DA43" s="230"/>
      <c r="DB43" s="230"/>
      <c r="DC43" s="230"/>
      <c r="DD43" s="230"/>
      <c r="DE43" s="230"/>
      <c r="DF43" s="230"/>
      <c r="DG43" s="230"/>
      <c r="DH43" s="230"/>
      <c r="DI43" s="230"/>
      <c r="DJ43" s="230"/>
      <c r="DK43" s="230"/>
      <c r="DL43" s="230"/>
      <c r="DM43" s="230"/>
      <c r="DN43" s="230"/>
      <c r="DO43" s="230"/>
      <c r="DP43" s="230"/>
      <c r="DQ43" s="230"/>
      <c r="DR43" s="230"/>
      <c r="DS43" s="230"/>
      <c r="DT43" s="230"/>
      <c r="DU43" s="230"/>
      <c r="DV43" s="230"/>
      <c r="DW43" s="230"/>
      <c r="DX43" s="230"/>
      <c r="DY43" s="230"/>
      <c r="DZ43" s="230"/>
      <c r="EA43" s="230"/>
      <c r="EB43" s="230"/>
      <c r="EC43" s="230"/>
      <c r="ED43" s="230"/>
      <c r="EE43" s="230"/>
      <c r="EF43" s="230"/>
      <c r="EG43" s="230"/>
      <c r="EH43" s="230"/>
      <c r="EI43" s="230"/>
      <c r="EJ43" s="230"/>
      <c r="EK43" s="230"/>
      <c r="EL43" s="230"/>
      <c r="EM43" s="230"/>
      <c r="EN43" s="230"/>
      <c r="EO43" s="230"/>
      <c r="EP43" s="230"/>
      <c r="EQ43" s="230"/>
      <c r="ER43" s="230"/>
      <c r="ES43" s="230"/>
      <c r="ET43" s="230"/>
      <c r="EU43" s="230"/>
      <c r="EV43" s="230"/>
      <c r="EW43" s="230"/>
      <c r="EX43" s="230"/>
      <c r="EY43" s="230"/>
      <c r="EZ43" s="230"/>
      <c r="FA43" s="230"/>
      <c r="FB43" s="230"/>
      <c r="FC43" s="230"/>
      <c r="FD43" s="230"/>
      <c r="FE43" s="230"/>
      <c r="FF43" s="230"/>
      <c r="FG43" s="230"/>
      <c r="FH43" s="230"/>
      <c r="FI43" s="230"/>
      <c r="FJ43" s="230"/>
      <c r="FK43" s="230"/>
      <c r="FL43" s="230"/>
      <c r="FM43" s="230"/>
      <c r="FN43" s="230"/>
      <c r="FO43" s="230"/>
      <c r="FP43" s="230"/>
      <c r="FQ43" s="230"/>
      <c r="FR43" s="230"/>
      <c r="FS43" s="230"/>
      <c r="FT43" s="230"/>
      <c r="FU43" s="230"/>
      <c r="FV43" s="230"/>
      <c r="FW43" s="230"/>
      <c r="FX43" s="230"/>
      <c r="FY43" s="230"/>
      <c r="FZ43" s="230"/>
      <c r="GA43" s="230"/>
      <c r="GB43" s="230"/>
      <c r="GC43" s="230"/>
      <c r="GD43" s="230"/>
      <c r="GE43" s="230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233" t="s">
        <v>205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33"/>
      <c r="CE45" s="233"/>
      <c r="CF45" s="233"/>
      <c r="CG45" s="233"/>
      <c r="CH45" s="233"/>
      <c r="CI45" s="233"/>
      <c r="CJ45" s="233"/>
      <c r="CK45" s="233"/>
      <c r="CL45" s="233"/>
      <c r="CM45" s="233"/>
      <c r="CN45" s="233"/>
      <c r="CO45" s="233"/>
      <c r="CP45" s="233"/>
      <c r="CQ45" s="233"/>
      <c r="CR45" s="233"/>
      <c r="CS45" s="233"/>
      <c r="CT45" s="233"/>
      <c r="CU45" s="233"/>
      <c r="CV45" s="233"/>
      <c r="CW45" s="233"/>
      <c r="CX45" s="233"/>
      <c r="CY45" s="233"/>
      <c r="CZ45" s="233"/>
      <c r="DA45" s="233"/>
      <c r="DB45" s="233"/>
      <c r="DC45" s="233"/>
      <c r="DD45" s="233"/>
      <c r="DE45" s="233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  <c r="EA45" s="233"/>
      <c r="EB45" s="233"/>
      <c r="EC45" s="233"/>
      <c r="ED45" s="233"/>
      <c r="EE45" s="233"/>
      <c r="EF45" s="233"/>
      <c r="EG45" s="233"/>
      <c r="EH45" s="233"/>
      <c r="EI45" s="233"/>
      <c r="EJ45" s="233"/>
      <c r="EK45" s="233"/>
      <c r="EL45" s="233"/>
      <c r="EM45" s="233"/>
      <c r="EN45" s="233"/>
      <c r="EO45" s="233"/>
      <c r="EP45" s="233"/>
      <c r="EQ45" s="233"/>
      <c r="ER45" s="233"/>
      <c r="ES45" s="233"/>
      <c r="ET45" s="233"/>
      <c r="EU45" s="233"/>
      <c r="EV45" s="233"/>
      <c r="EW45" s="233"/>
      <c r="EX45" s="233"/>
      <c r="EY45" s="233"/>
      <c r="EZ45" s="233"/>
      <c r="FA45" s="233"/>
      <c r="FB45" s="233"/>
      <c r="FC45" s="233"/>
      <c r="FD45" s="233"/>
      <c r="FE45" s="233"/>
      <c r="FF45" s="233"/>
      <c r="FG45" s="233"/>
      <c r="FH45" s="233"/>
      <c r="FI45" s="233"/>
      <c r="FJ45" s="233"/>
      <c r="FK45" s="233"/>
      <c r="FL45" s="233"/>
      <c r="FM45" s="233"/>
      <c r="FN45" s="233"/>
      <c r="FO45" s="233"/>
      <c r="FP45" s="233"/>
      <c r="FQ45" s="233"/>
      <c r="FR45" s="233"/>
      <c r="FS45" s="233"/>
      <c r="FT45" s="233"/>
      <c r="FU45" s="233"/>
      <c r="FV45" s="233"/>
      <c r="FW45" s="233"/>
      <c r="FX45" s="233"/>
      <c r="FY45" s="233"/>
      <c r="FZ45" s="233"/>
      <c r="GA45" s="233"/>
      <c r="GB45" s="233"/>
      <c r="GC45" s="233"/>
      <c r="GD45" s="233"/>
      <c r="GE45" s="233"/>
    </row>
    <row r="46" spans="1:187" ht="11.25" customHeight="1" x14ac:dyDescent="0.2">
      <c r="A46" s="216" t="s">
        <v>161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6"/>
      <c r="BN46" s="216"/>
      <c r="BO46" s="216"/>
      <c r="BP46" s="216"/>
      <c r="BQ46" s="216"/>
      <c r="BR46" s="216"/>
      <c r="BS46" s="216"/>
      <c r="BT46" s="216"/>
      <c r="BU46" s="216"/>
      <c r="BV46" s="216"/>
      <c r="BW46" s="216"/>
      <c r="BX46" s="216"/>
      <c r="BY46" s="216"/>
      <c r="BZ46" s="216"/>
      <c r="CA46" s="216"/>
      <c r="CB46" s="216"/>
      <c r="CC46" s="216"/>
      <c r="CD46" s="216"/>
      <c r="CE46" s="216"/>
      <c r="CF46" s="216"/>
      <c r="CG46" s="216"/>
      <c r="CH46" s="216"/>
      <c r="CI46" s="216"/>
      <c r="CJ46" s="216"/>
      <c r="CK46" s="216"/>
      <c r="CL46" s="216"/>
      <c r="CM46" s="216"/>
      <c r="CN46" s="216"/>
      <c r="CO46" s="216"/>
      <c r="CP46" s="216"/>
      <c r="CQ46" s="216"/>
      <c r="CR46" s="216"/>
      <c r="CS46" s="216"/>
      <c r="CT46" s="216"/>
      <c r="CU46" s="216"/>
      <c r="CV46" s="216"/>
      <c r="CW46" s="216"/>
      <c r="CX46" s="216"/>
      <c r="CY46" s="216"/>
      <c r="CZ46" s="216"/>
      <c r="DA46" s="216"/>
      <c r="DB46" s="216"/>
      <c r="DC46" s="216"/>
      <c r="DD46" s="216"/>
      <c r="DE46" s="216"/>
      <c r="DF46" s="216"/>
      <c r="DG46" s="216"/>
      <c r="DH46" s="216"/>
      <c r="DI46" s="216"/>
      <c r="DJ46" s="216"/>
      <c r="DK46" s="216"/>
      <c r="DL46" s="216"/>
      <c r="DM46" s="216"/>
      <c r="DN46" s="216"/>
      <c r="DO46" s="216"/>
      <c r="DP46" s="216"/>
      <c r="DQ46" s="216"/>
      <c r="DR46" s="216"/>
      <c r="DS46" s="216"/>
      <c r="DT46" s="216"/>
      <c r="DU46" s="216"/>
      <c r="DV46" s="216"/>
      <c r="DW46" s="216"/>
      <c r="DX46" s="216"/>
      <c r="DY46" s="216"/>
      <c r="DZ46" s="216"/>
      <c r="EA46" s="216"/>
      <c r="EB46" s="216"/>
      <c r="EC46" s="216"/>
      <c r="ED46" s="216"/>
      <c r="EE46" s="216"/>
      <c r="EF46" s="216"/>
      <c r="EG46" s="216"/>
      <c r="EH46" s="216"/>
      <c r="EI46" s="216"/>
      <c r="EJ46" s="216"/>
      <c r="EK46" s="216"/>
      <c r="EL46" s="216"/>
      <c r="EM46" s="216"/>
      <c r="EN46" s="216"/>
      <c r="EO46" s="216"/>
      <c r="EP46" s="216"/>
      <c r="EQ46" s="216"/>
      <c r="ER46" s="216"/>
      <c r="ES46" s="216"/>
      <c r="ET46" s="216"/>
      <c r="EU46" s="216"/>
      <c r="EV46" s="216"/>
      <c r="EW46" s="216"/>
      <c r="EX46" s="216"/>
      <c r="EY46" s="216"/>
      <c r="EZ46" s="216"/>
      <c r="FA46" s="216"/>
      <c r="FB46" s="216"/>
      <c r="FC46" s="216"/>
      <c r="FD46" s="216"/>
      <c r="FE46" s="216"/>
      <c r="FF46" s="216"/>
      <c r="FG46" s="216"/>
      <c r="FH46" s="216"/>
      <c r="FI46" s="216"/>
      <c r="FJ46" s="216"/>
      <c r="FK46" s="216"/>
      <c r="FL46" s="216"/>
      <c r="FM46" s="216"/>
      <c r="FN46" s="216"/>
      <c r="FO46" s="216"/>
      <c r="FP46" s="216"/>
      <c r="FQ46" s="216"/>
      <c r="FR46" s="216"/>
      <c r="FS46" s="216"/>
      <c r="FT46" s="216"/>
      <c r="FU46" s="216"/>
      <c r="FV46" s="216"/>
      <c r="FW46" s="216"/>
      <c r="FX46" s="216"/>
      <c r="FY46" s="216"/>
      <c r="FZ46" s="216"/>
      <c r="GA46" s="216"/>
      <c r="GB46" s="216"/>
      <c r="GC46" s="216"/>
      <c r="GD46" s="216"/>
      <c r="GE46" s="216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221" t="s">
        <v>155</v>
      </c>
      <c r="B48" s="221"/>
      <c r="C48" s="221"/>
      <c r="D48" s="221"/>
      <c r="E48" s="221"/>
      <c r="F48" s="213" t="s">
        <v>45</v>
      </c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4"/>
      <c r="BT48" s="214"/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  <c r="CO48" s="214"/>
      <c r="CP48" s="214"/>
      <c r="CQ48" s="214"/>
      <c r="CR48" s="214"/>
      <c r="CS48" s="214"/>
      <c r="CT48" s="214"/>
      <c r="CU48" s="214"/>
      <c r="CV48" s="214"/>
      <c r="CW48" s="214"/>
      <c r="CX48" s="214"/>
      <c r="CY48" s="214"/>
      <c r="CZ48" s="214"/>
      <c r="DA48" s="214"/>
      <c r="DB48" s="214"/>
      <c r="DC48" s="214"/>
      <c r="DD48" s="214"/>
      <c r="DE48" s="214"/>
      <c r="DF48" s="214"/>
      <c r="DG48" s="214"/>
      <c r="DH48" s="214"/>
      <c r="DI48" s="214"/>
      <c r="DJ48" s="214"/>
      <c r="DK48" s="214"/>
      <c r="DL48" s="214"/>
      <c r="DM48" s="214"/>
      <c r="DN48" s="214"/>
      <c r="DO48" s="214"/>
      <c r="DP48" s="214"/>
      <c r="DQ48" s="214"/>
      <c r="DR48" s="214"/>
      <c r="DS48" s="214"/>
      <c r="DT48" s="214"/>
      <c r="DU48" s="214"/>
      <c r="DV48" s="214"/>
      <c r="DW48" s="214"/>
      <c r="DX48" s="214"/>
      <c r="DY48" s="214"/>
      <c r="DZ48" s="214"/>
      <c r="EA48" s="214"/>
      <c r="EB48" s="214"/>
      <c r="EC48" s="214"/>
      <c r="ED48" s="214"/>
      <c r="EE48" s="214"/>
      <c r="EF48" s="214"/>
      <c r="EG48" s="214"/>
      <c r="EH48" s="214"/>
      <c r="EI48" s="214"/>
      <c r="EJ48" s="214"/>
      <c r="EK48" s="214"/>
      <c r="EL48" s="214"/>
      <c r="EM48" s="214"/>
      <c r="EN48" s="214"/>
      <c r="EO48" s="214"/>
      <c r="EP48" s="214"/>
      <c r="EQ48" s="214"/>
      <c r="ER48" s="215"/>
      <c r="ES48" s="213" t="s">
        <v>158</v>
      </c>
      <c r="ET48" s="214"/>
      <c r="EU48" s="214"/>
      <c r="EV48" s="214"/>
      <c r="EW48" s="214"/>
      <c r="EX48" s="214"/>
      <c r="EY48" s="214"/>
      <c r="EZ48" s="214"/>
      <c r="FA48" s="214"/>
      <c r="FB48" s="214"/>
      <c r="FC48" s="214"/>
      <c r="FD48" s="214"/>
      <c r="FE48" s="214"/>
      <c r="FF48" s="214"/>
      <c r="FG48" s="214"/>
      <c r="FH48" s="214"/>
      <c r="FI48" s="214"/>
      <c r="FJ48" s="214"/>
      <c r="FK48" s="214"/>
      <c r="FL48" s="214"/>
      <c r="FM48" s="214"/>
      <c r="FN48" s="214"/>
      <c r="FO48" s="214"/>
      <c r="FP48" s="214"/>
      <c r="FQ48" s="214"/>
      <c r="FR48" s="214"/>
      <c r="FS48" s="214"/>
      <c r="FT48" s="214"/>
      <c r="FU48" s="214"/>
      <c r="FV48" s="214"/>
      <c r="FW48" s="214"/>
      <c r="FX48" s="214"/>
      <c r="FY48" s="214"/>
      <c r="FZ48" s="214"/>
      <c r="GA48" s="214"/>
      <c r="GB48" s="214"/>
      <c r="GC48" s="214"/>
      <c r="GD48" s="214"/>
      <c r="GE48" s="215"/>
    </row>
    <row r="49" spans="1:187" ht="16.5" hidden="1" customHeight="1" x14ac:dyDescent="0.2">
      <c r="A49" s="181">
        <v>1</v>
      </c>
      <c r="B49" s="181"/>
      <c r="C49" s="181"/>
      <c r="D49" s="181"/>
      <c r="E49" s="181"/>
      <c r="F49" s="226" t="s">
        <v>385</v>
      </c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4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G49" s="248"/>
      <c r="BH49" s="248"/>
      <c r="BI49" s="248"/>
      <c r="BJ49" s="248"/>
      <c r="BK49" s="248"/>
      <c r="BL49" s="248"/>
      <c r="BM49" s="248"/>
      <c r="BN49" s="248"/>
      <c r="BO49" s="248"/>
      <c r="BP49" s="248"/>
      <c r="BQ49" s="248"/>
      <c r="BR49" s="248"/>
      <c r="BS49" s="248"/>
      <c r="BT49" s="248"/>
      <c r="BU49" s="248"/>
      <c r="BV49" s="248"/>
      <c r="BW49" s="248"/>
      <c r="BX49" s="248"/>
      <c r="BY49" s="248"/>
      <c r="BZ49" s="248"/>
      <c r="CA49" s="248"/>
      <c r="CB49" s="248"/>
      <c r="CC49" s="248"/>
      <c r="CD49" s="248"/>
      <c r="CE49" s="248"/>
      <c r="CF49" s="248"/>
      <c r="CG49" s="248"/>
      <c r="CH49" s="248"/>
      <c r="CI49" s="248"/>
      <c r="CJ49" s="248"/>
      <c r="CK49" s="248"/>
      <c r="CL49" s="248"/>
      <c r="CM49" s="248"/>
      <c r="CN49" s="248"/>
      <c r="CO49" s="248"/>
      <c r="CP49" s="248"/>
      <c r="CQ49" s="248"/>
      <c r="CR49" s="248"/>
      <c r="CS49" s="248"/>
      <c r="CT49" s="248"/>
      <c r="CU49" s="248"/>
      <c r="CV49" s="248"/>
      <c r="CW49" s="248"/>
      <c r="CX49" s="248"/>
      <c r="CY49" s="248"/>
      <c r="CZ49" s="248"/>
      <c r="DA49" s="248"/>
      <c r="DB49" s="248"/>
      <c r="DC49" s="248"/>
      <c r="DD49" s="248"/>
      <c r="DE49" s="248"/>
      <c r="DF49" s="248"/>
      <c r="DG49" s="248"/>
      <c r="DH49" s="248"/>
      <c r="DI49" s="248"/>
      <c r="DJ49" s="248"/>
      <c r="DK49" s="248"/>
      <c r="DL49" s="248"/>
      <c r="DM49" s="248"/>
      <c r="DN49" s="248"/>
      <c r="DO49" s="248"/>
      <c r="DP49" s="248"/>
      <c r="DQ49" s="248"/>
      <c r="DR49" s="248"/>
      <c r="DS49" s="248"/>
      <c r="DT49" s="248"/>
      <c r="DU49" s="248"/>
      <c r="DV49" s="249"/>
      <c r="DW49" s="180">
        <v>152</v>
      </c>
      <c r="DX49" s="178"/>
      <c r="DY49" s="178"/>
      <c r="DZ49" s="178"/>
      <c r="EA49" s="178"/>
      <c r="EB49" s="178"/>
      <c r="EC49" s="178"/>
      <c r="ED49" s="178"/>
      <c r="EE49" s="178"/>
      <c r="EF49" s="178"/>
      <c r="EG49" s="178"/>
      <c r="EH49" s="178"/>
      <c r="EI49" s="178"/>
      <c r="EJ49" s="178"/>
      <c r="EK49" s="178"/>
      <c r="EL49" s="178"/>
      <c r="EM49" s="178"/>
      <c r="EN49" s="178"/>
      <c r="EO49" s="178"/>
      <c r="EP49" s="178"/>
      <c r="EQ49" s="178"/>
      <c r="ER49" s="179"/>
      <c r="ES49" s="220"/>
      <c r="ET49" s="185"/>
      <c r="EU49" s="185"/>
      <c r="EV49" s="185"/>
      <c r="EW49" s="185"/>
      <c r="EX49" s="185"/>
      <c r="EY49" s="185"/>
      <c r="EZ49" s="185"/>
      <c r="FA49" s="185"/>
      <c r="FB49" s="185"/>
      <c r="FC49" s="185"/>
      <c r="FD49" s="185"/>
      <c r="FE49" s="185"/>
      <c r="FF49" s="185"/>
      <c r="FG49" s="185"/>
      <c r="FH49" s="185"/>
      <c r="FI49" s="185"/>
      <c r="FJ49" s="185"/>
      <c r="FK49" s="185"/>
      <c r="FL49" s="185"/>
      <c r="FM49" s="185"/>
      <c r="FN49" s="185"/>
      <c r="FO49" s="185"/>
      <c r="FP49" s="185"/>
      <c r="FQ49" s="185"/>
      <c r="FR49" s="185"/>
      <c r="FS49" s="185"/>
      <c r="FT49" s="185"/>
      <c r="FU49" s="185"/>
      <c r="FV49" s="185"/>
      <c r="FW49" s="185"/>
      <c r="FX49" s="185"/>
      <c r="FY49" s="185"/>
      <c r="FZ49" s="185"/>
      <c r="GA49" s="185"/>
      <c r="GB49" s="185"/>
      <c r="GC49" s="185"/>
      <c r="GD49" s="185"/>
      <c r="GE49" s="190"/>
    </row>
    <row r="50" spans="1:187" ht="24.75" hidden="1" customHeight="1" x14ac:dyDescent="0.2">
      <c r="A50" s="181">
        <v>2</v>
      </c>
      <c r="B50" s="181"/>
      <c r="C50" s="181"/>
      <c r="D50" s="181"/>
      <c r="E50" s="181"/>
      <c r="F50" s="226" t="s">
        <v>386</v>
      </c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4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G50" s="248"/>
      <c r="BH50" s="248"/>
      <c r="BI50" s="248"/>
      <c r="BJ50" s="248"/>
      <c r="BK50" s="248"/>
      <c r="BL50" s="248"/>
      <c r="BM50" s="248"/>
      <c r="BN50" s="248"/>
      <c r="BO50" s="248"/>
      <c r="BP50" s="248"/>
      <c r="BQ50" s="248"/>
      <c r="BR50" s="248"/>
      <c r="BS50" s="248"/>
      <c r="BT50" s="248"/>
      <c r="BU50" s="248"/>
      <c r="BV50" s="248"/>
      <c r="BW50" s="248"/>
      <c r="BX50" s="248"/>
      <c r="BY50" s="248"/>
      <c r="BZ50" s="248"/>
      <c r="CA50" s="248"/>
      <c r="CB50" s="248"/>
      <c r="CC50" s="248"/>
      <c r="CD50" s="248"/>
      <c r="CE50" s="248"/>
      <c r="CF50" s="248"/>
      <c r="CG50" s="248"/>
      <c r="CH50" s="248"/>
      <c r="CI50" s="248"/>
      <c r="CJ50" s="248"/>
      <c r="CK50" s="248"/>
      <c r="CL50" s="248"/>
      <c r="CM50" s="248"/>
      <c r="CN50" s="248"/>
      <c r="CO50" s="248"/>
      <c r="CP50" s="248"/>
      <c r="CQ50" s="248"/>
      <c r="CR50" s="248"/>
      <c r="CS50" s="248"/>
      <c r="CT50" s="248"/>
      <c r="CU50" s="248"/>
      <c r="CV50" s="248"/>
      <c r="CW50" s="248"/>
      <c r="CX50" s="248"/>
      <c r="CY50" s="248"/>
      <c r="CZ50" s="248"/>
      <c r="DA50" s="248"/>
      <c r="DB50" s="248"/>
      <c r="DC50" s="248"/>
      <c r="DD50" s="248"/>
      <c r="DE50" s="248"/>
      <c r="DF50" s="248"/>
      <c r="DG50" s="248"/>
      <c r="DH50" s="248"/>
      <c r="DI50" s="248"/>
      <c r="DJ50" s="248"/>
      <c r="DK50" s="248"/>
      <c r="DL50" s="248"/>
      <c r="DM50" s="248"/>
      <c r="DN50" s="248"/>
      <c r="DO50" s="248"/>
      <c r="DP50" s="248"/>
      <c r="DQ50" s="248"/>
      <c r="DR50" s="248"/>
      <c r="DS50" s="248"/>
      <c r="DT50" s="248"/>
      <c r="DU50" s="248"/>
      <c r="DV50" s="249"/>
      <c r="DW50" s="180">
        <v>152</v>
      </c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178"/>
      <c r="EL50" s="178"/>
      <c r="EM50" s="178"/>
      <c r="EN50" s="178"/>
      <c r="EO50" s="178"/>
      <c r="EP50" s="178"/>
      <c r="EQ50" s="178"/>
      <c r="ER50" s="179"/>
      <c r="ES50" s="220"/>
      <c r="ET50" s="185"/>
      <c r="EU50" s="185"/>
      <c r="EV50" s="185"/>
      <c r="EW50" s="185"/>
      <c r="EX50" s="185"/>
      <c r="EY50" s="185"/>
      <c r="EZ50" s="185"/>
      <c r="FA50" s="185"/>
      <c r="FB50" s="185"/>
      <c r="FC50" s="185"/>
      <c r="FD50" s="185"/>
      <c r="FE50" s="185"/>
      <c r="FF50" s="185"/>
      <c r="FG50" s="185"/>
      <c r="FH50" s="185"/>
      <c r="FI50" s="185"/>
      <c r="FJ50" s="185"/>
      <c r="FK50" s="185"/>
      <c r="FL50" s="185"/>
      <c r="FM50" s="185"/>
      <c r="FN50" s="185"/>
      <c r="FO50" s="185"/>
      <c r="FP50" s="185"/>
      <c r="FQ50" s="185"/>
      <c r="FR50" s="185"/>
      <c r="FS50" s="185"/>
      <c r="FT50" s="185"/>
      <c r="FU50" s="185"/>
      <c r="FV50" s="185"/>
      <c r="FW50" s="185"/>
      <c r="FX50" s="185"/>
      <c r="FY50" s="185"/>
      <c r="FZ50" s="185"/>
      <c r="GA50" s="185"/>
      <c r="GB50" s="185"/>
      <c r="GC50" s="185"/>
      <c r="GD50" s="185"/>
      <c r="GE50" s="190"/>
    </row>
    <row r="51" spans="1:187" ht="28.5" customHeight="1" x14ac:dyDescent="0.2">
      <c r="A51" s="181">
        <v>1</v>
      </c>
      <c r="B51" s="181"/>
      <c r="C51" s="181"/>
      <c r="D51" s="181"/>
      <c r="E51" s="181"/>
      <c r="F51" s="226" t="s">
        <v>387</v>
      </c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  <c r="BI51" s="248"/>
      <c r="BJ51" s="248"/>
      <c r="BK51" s="248"/>
      <c r="BL51" s="248"/>
      <c r="BM51" s="248"/>
      <c r="BN51" s="248"/>
      <c r="BO51" s="248"/>
      <c r="BP51" s="248"/>
      <c r="BQ51" s="248"/>
      <c r="BR51" s="248"/>
      <c r="BS51" s="248"/>
      <c r="BT51" s="248"/>
      <c r="BU51" s="248"/>
      <c r="BV51" s="248"/>
      <c r="BW51" s="248"/>
      <c r="BX51" s="248"/>
      <c r="BY51" s="248"/>
      <c r="BZ51" s="248"/>
      <c r="CA51" s="248"/>
      <c r="CB51" s="248"/>
      <c r="CC51" s="248"/>
      <c r="CD51" s="248"/>
      <c r="CE51" s="248"/>
      <c r="CF51" s="248"/>
      <c r="CG51" s="248"/>
      <c r="CH51" s="248"/>
      <c r="CI51" s="248"/>
      <c r="CJ51" s="248"/>
      <c r="CK51" s="248"/>
      <c r="CL51" s="248"/>
      <c r="CM51" s="248"/>
      <c r="CN51" s="248"/>
      <c r="CO51" s="248"/>
      <c r="CP51" s="248"/>
      <c r="CQ51" s="248"/>
      <c r="CR51" s="248"/>
      <c r="CS51" s="248"/>
      <c r="CT51" s="248"/>
      <c r="CU51" s="248"/>
      <c r="CV51" s="248"/>
      <c r="CW51" s="248"/>
      <c r="CX51" s="248"/>
      <c r="CY51" s="248"/>
      <c r="CZ51" s="248"/>
      <c r="DA51" s="248"/>
      <c r="DB51" s="248"/>
      <c r="DC51" s="248"/>
      <c r="DD51" s="248"/>
      <c r="DE51" s="248"/>
      <c r="DF51" s="248"/>
      <c r="DG51" s="248"/>
      <c r="DH51" s="248"/>
      <c r="DI51" s="248"/>
      <c r="DJ51" s="248"/>
      <c r="DK51" s="248"/>
      <c r="DL51" s="248"/>
      <c r="DM51" s="248"/>
      <c r="DN51" s="248"/>
      <c r="DO51" s="248"/>
      <c r="DP51" s="248"/>
      <c r="DQ51" s="248"/>
      <c r="DR51" s="248"/>
      <c r="DS51" s="248"/>
      <c r="DT51" s="248"/>
      <c r="DU51" s="248"/>
      <c r="DV51" s="249"/>
      <c r="DW51" s="180">
        <v>152</v>
      </c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8"/>
      <c r="EQ51" s="178"/>
      <c r="ER51" s="179"/>
      <c r="ES51" s="220">
        <v>4500000</v>
      </c>
      <c r="ET51" s="231"/>
      <c r="EU51" s="231"/>
      <c r="EV51" s="231"/>
      <c r="EW51" s="231"/>
      <c r="EX51" s="231"/>
      <c r="EY51" s="231"/>
      <c r="EZ51" s="231"/>
      <c r="FA51" s="231"/>
      <c r="FB51" s="231"/>
      <c r="FC51" s="231"/>
      <c r="FD51" s="231"/>
      <c r="FE51" s="231"/>
      <c r="FF51" s="231"/>
      <c r="FG51" s="231"/>
      <c r="FH51" s="231"/>
      <c r="FI51" s="231"/>
      <c r="FJ51" s="231"/>
      <c r="FK51" s="231"/>
      <c r="FL51" s="231"/>
      <c r="FM51" s="231"/>
      <c r="FN51" s="231"/>
      <c r="FO51" s="231"/>
      <c r="FP51" s="231"/>
      <c r="FQ51" s="231"/>
      <c r="FR51" s="231"/>
      <c r="FS51" s="231"/>
      <c r="FT51" s="231"/>
      <c r="FU51" s="231"/>
      <c r="FV51" s="231"/>
      <c r="FW51" s="231"/>
      <c r="FX51" s="231"/>
      <c r="FY51" s="231"/>
      <c r="FZ51" s="231"/>
      <c r="GA51" s="231"/>
      <c r="GB51" s="231"/>
      <c r="GC51" s="231"/>
      <c r="GD51" s="231"/>
      <c r="GE51" s="232"/>
    </row>
    <row r="52" spans="1:187" ht="11.25" customHeight="1" x14ac:dyDescent="0.2">
      <c r="A52" s="223" t="s">
        <v>16</v>
      </c>
      <c r="B52" s="224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  <c r="BB52" s="224"/>
      <c r="BC52" s="224"/>
      <c r="BD52" s="224"/>
      <c r="BE52" s="224"/>
      <c r="BF52" s="224"/>
      <c r="BG52" s="224"/>
      <c r="BH52" s="224"/>
      <c r="BI52" s="224"/>
      <c r="BJ52" s="224"/>
      <c r="BK52" s="224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  <c r="CM52" s="224"/>
      <c r="CN52" s="224"/>
      <c r="CO52" s="224"/>
      <c r="CP52" s="224"/>
      <c r="CQ52" s="224"/>
      <c r="CR52" s="224"/>
      <c r="CS52" s="224"/>
      <c r="CT52" s="224"/>
      <c r="CU52" s="224"/>
      <c r="CV52" s="224"/>
      <c r="CW52" s="224"/>
      <c r="CX52" s="224"/>
      <c r="CY52" s="224"/>
      <c r="CZ52" s="224"/>
      <c r="DA52" s="224"/>
      <c r="DB52" s="224"/>
      <c r="DC52" s="224"/>
      <c r="DD52" s="224"/>
      <c r="DE52" s="224"/>
      <c r="DF52" s="224"/>
      <c r="DG52" s="224"/>
      <c r="DH52" s="224"/>
      <c r="DI52" s="224"/>
      <c r="DJ52" s="224"/>
      <c r="DK52" s="224"/>
      <c r="DL52" s="224"/>
      <c r="DM52" s="224"/>
      <c r="DN52" s="224"/>
      <c r="DO52" s="224"/>
      <c r="DP52" s="224"/>
      <c r="DQ52" s="224"/>
      <c r="DR52" s="224"/>
      <c r="DS52" s="224"/>
      <c r="DT52" s="224"/>
      <c r="DU52" s="224"/>
      <c r="DV52" s="224"/>
      <c r="DW52" s="224"/>
      <c r="DX52" s="224"/>
      <c r="DY52" s="224"/>
      <c r="DZ52" s="224"/>
      <c r="EA52" s="224"/>
      <c r="EB52" s="224"/>
      <c r="EC52" s="224"/>
      <c r="ED52" s="224"/>
      <c r="EE52" s="224"/>
      <c r="EF52" s="224"/>
      <c r="EG52" s="224"/>
      <c r="EH52" s="224"/>
      <c r="EI52" s="224"/>
      <c r="EJ52" s="224"/>
      <c r="EK52" s="224"/>
      <c r="EL52" s="224"/>
      <c r="EM52" s="224"/>
      <c r="EN52" s="224"/>
      <c r="EO52" s="224"/>
      <c r="EP52" s="224"/>
      <c r="EQ52" s="224"/>
      <c r="ER52" s="225"/>
      <c r="ES52" s="222">
        <f>SUM(ES49:ES51)</f>
        <v>4500000</v>
      </c>
      <c r="ET52" s="214"/>
      <c r="EU52" s="214"/>
      <c r="EV52" s="214"/>
      <c r="EW52" s="214"/>
      <c r="EX52" s="214"/>
      <c r="EY52" s="214"/>
      <c r="EZ52" s="214"/>
      <c r="FA52" s="214"/>
      <c r="FB52" s="214"/>
      <c r="FC52" s="214"/>
      <c r="FD52" s="214"/>
      <c r="FE52" s="214"/>
      <c r="FF52" s="214"/>
      <c r="FG52" s="214"/>
      <c r="FH52" s="214"/>
      <c r="FI52" s="214"/>
      <c r="FJ52" s="214"/>
      <c r="FK52" s="214"/>
      <c r="FL52" s="214"/>
      <c r="FM52" s="214"/>
      <c r="FN52" s="214"/>
      <c r="FO52" s="214"/>
      <c r="FP52" s="214"/>
      <c r="FQ52" s="214"/>
      <c r="FR52" s="214"/>
      <c r="FS52" s="214"/>
      <c r="FT52" s="214"/>
      <c r="FU52" s="214"/>
      <c r="FV52" s="214"/>
      <c r="FW52" s="214"/>
      <c r="FX52" s="214"/>
      <c r="FY52" s="214"/>
      <c r="FZ52" s="214"/>
      <c r="GA52" s="214"/>
      <c r="GB52" s="214"/>
      <c r="GC52" s="214"/>
      <c r="GD52" s="214"/>
      <c r="GE52" s="215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216" t="s">
        <v>162</v>
      </c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216"/>
      <c r="Z54" s="216"/>
      <c r="AA54" s="216"/>
      <c r="AB54" s="216"/>
      <c r="AC54" s="216"/>
      <c r="AD54" s="216"/>
      <c r="AE54" s="216"/>
      <c r="AF54" s="216"/>
      <c r="AG54" s="216"/>
      <c r="AH54" s="216"/>
      <c r="AI54" s="216"/>
      <c r="AJ54" s="216"/>
      <c r="AK54" s="216"/>
      <c r="AL54" s="216"/>
      <c r="AM54" s="216"/>
      <c r="AN54" s="216"/>
      <c r="AO54" s="216"/>
      <c r="AP54" s="216"/>
      <c r="AQ54" s="216"/>
      <c r="AR54" s="216"/>
      <c r="AS54" s="216"/>
      <c r="AT54" s="216"/>
      <c r="AU54" s="216"/>
      <c r="AV54" s="216"/>
      <c r="AW54" s="216"/>
      <c r="AX54" s="216"/>
      <c r="AY54" s="216"/>
      <c r="AZ54" s="216"/>
      <c r="BA54" s="216"/>
      <c r="BB54" s="216"/>
      <c r="BC54" s="216"/>
      <c r="BD54" s="216"/>
      <c r="BE54" s="216"/>
      <c r="BF54" s="216"/>
      <c r="BG54" s="216"/>
      <c r="BH54" s="216"/>
      <c r="BI54" s="216"/>
      <c r="BJ54" s="216"/>
      <c r="BK54" s="216"/>
      <c r="BL54" s="216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  <c r="CP54" s="216"/>
      <c r="CQ54" s="216"/>
      <c r="CR54" s="216"/>
      <c r="CS54" s="216"/>
      <c r="CT54" s="216"/>
      <c r="CU54" s="216"/>
      <c r="CV54" s="216"/>
      <c r="CW54" s="216"/>
      <c r="CX54" s="216"/>
      <c r="CY54" s="216"/>
      <c r="CZ54" s="216"/>
      <c r="DA54" s="216"/>
      <c r="DB54" s="216"/>
      <c r="DC54" s="216"/>
      <c r="DD54" s="216"/>
      <c r="DE54" s="216"/>
      <c r="DF54" s="216"/>
      <c r="DG54" s="216"/>
      <c r="DH54" s="216"/>
      <c r="DI54" s="216"/>
      <c r="DJ54" s="216"/>
      <c r="DK54" s="216"/>
      <c r="DL54" s="216"/>
      <c r="DM54" s="216"/>
      <c r="DN54" s="216"/>
      <c r="DO54" s="216"/>
      <c r="DP54" s="216"/>
      <c r="DQ54" s="216"/>
      <c r="DR54" s="216"/>
      <c r="DS54" s="216"/>
      <c r="DT54" s="216"/>
      <c r="DU54" s="216"/>
      <c r="DV54" s="216"/>
      <c r="DW54" s="216"/>
      <c r="DX54" s="216"/>
      <c r="DY54" s="216"/>
      <c r="DZ54" s="216"/>
      <c r="EA54" s="216"/>
      <c r="EB54" s="216"/>
      <c r="EC54" s="216"/>
      <c r="ED54" s="216"/>
      <c r="EE54" s="216"/>
      <c r="EF54" s="216"/>
      <c r="EG54" s="216"/>
      <c r="EH54" s="216"/>
      <c r="EI54" s="216"/>
      <c r="EJ54" s="216"/>
      <c r="EK54" s="216"/>
      <c r="EL54" s="216"/>
      <c r="EM54" s="216"/>
      <c r="EN54" s="216"/>
      <c r="EO54" s="216"/>
      <c r="EP54" s="216"/>
      <c r="EQ54" s="216"/>
      <c r="ER54" s="216"/>
      <c r="ES54" s="216"/>
      <c r="ET54" s="216"/>
      <c r="EU54" s="216"/>
      <c r="EV54" s="216"/>
      <c r="EW54" s="216"/>
      <c r="EX54" s="216"/>
      <c r="EY54" s="216"/>
      <c r="EZ54" s="216"/>
      <c r="FA54" s="216"/>
      <c r="FB54" s="216"/>
      <c r="FC54" s="216"/>
      <c r="FD54" s="216"/>
      <c r="FE54" s="216"/>
      <c r="FF54" s="216"/>
      <c r="FG54" s="216"/>
      <c r="FH54" s="216"/>
      <c r="FI54" s="216"/>
      <c r="FJ54" s="216"/>
      <c r="FK54" s="216"/>
      <c r="FL54" s="216"/>
      <c r="FM54" s="216"/>
      <c r="FN54" s="216"/>
      <c r="FO54" s="216"/>
      <c r="FP54" s="216"/>
      <c r="FQ54" s="216"/>
      <c r="FR54" s="216"/>
      <c r="FS54" s="216"/>
      <c r="FT54" s="216"/>
      <c r="FU54" s="216"/>
      <c r="FV54" s="216"/>
      <c r="FW54" s="216"/>
      <c r="FX54" s="216"/>
      <c r="FY54" s="216"/>
      <c r="FZ54" s="216"/>
      <c r="GA54" s="216"/>
      <c r="GB54" s="216"/>
      <c r="GC54" s="216"/>
      <c r="GD54" s="216"/>
      <c r="GE54" s="216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221" t="s">
        <v>155</v>
      </c>
      <c r="B56" s="221"/>
      <c r="C56" s="221"/>
      <c r="D56" s="221"/>
      <c r="E56" s="221"/>
      <c r="F56" s="213" t="s">
        <v>45</v>
      </c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4"/>
      <c r="BN56" s="214"/>
      <c r="BO56" s="214"/>
      <c r="BP56" s="214"/>
      <c r="BQ56" s="214"/>
      <c r="BR56" s="214"/>
      <c r="BS56" s="214"/>
      <c r="BT56" s="214"/>
      <c r="BU56" s="214"/>
      <c r="BV56" s="214"/>
      <c r="BW56" s="214"/>
      <c r="BX56" s="214"/>
      <c r="BY56" s="214"/>
      <c r="BZ56" s="214"/>
      <c r="CA56" s="214"/>
      <c r="CB56" s="214"/>
      <c r="CC56" s="214"/>
      <c r="CD56" s="214"/>
      <c r="CE56" s="214"/>
      <c r="CF56" s="214"/>
      <c r="CG56" s="214"/>
      <c r="CH56" s="214"/>
      <c r="CI56" s="214"/>
      <c r="CJ56" s="214"/>
      <c r="CK56" s="214"/>
      <c r="CL56" s="214"/>
      <c r="CM56" s="214"/>
      <c r="CN56" s="214"/>
      <c r="CO56" s="214"/>
      <c r="CP56" s="214"/>
      <c r="CQ56" s="214"/>
      <c r="CR56" s="214"/>
      <c r="CS56" s="214"/>
      <c r="CT56" s="214"/>
      <c r="CU56" s="214"/>
      <c r="CV56" s="214"/>
      <c r="CW56" s="214"/>
      <c r="CX56" s="214"/>
      <c r="CY56" s="214"/>
      <c r="CZ56" s="214"/>
      <c r="DA56" s="214"/>
      <c r="DB56" s="214"/>
      <c r="DC56" s="214"/>
      <c r="DD56" s="214"/>
      <c r="DE56" s="214"/>
      <c r="DF56" s="214"/>
      <c r="DG56" s="214"/>
      <c r="DH56" s="214"/>
      <c r="DI56" s="214"/>
      <c r="DJ56" s="214"/>
      <c r="DK56" s="214"/>
      <c r="DL56" s="214"/>
      <c r="DM56" s="214"/>
      <c r="DN56" s="214"/>
      <c r="DO56" s="214"/>
      <c r="DP56" s="214"/>
      <c r="DQ56" s="214"/>
      <c r="DR56" s="214"/>
      <c r="DS56" s="214"/>
      <c r="DT56" s="214"/>
      <c r="DU56" s="214"/>
      <c r="DV56" s="214"/>
      <c r="DW56" s="214"/>
      <c r="DX56" s="214"/>
      <c r="DY56" s="214"/>
      <c r="DZ56" s="214"/>
      <c r="EA56" s="214"/>
      <c r="EB56" s="214"/>
      <c r="EC56" s="214"/>
      <c r="ED56" s="214"/>
      <c r="EE56" s="214"/>
      <c r="EF56" s="214"/>
      <c r="EG56" s="214"/>
      <c r="EH56" s="214"/>
      <c r="EI56" s="214"/>
      <c r="EJ56" s="214"/>
      <c r="EK56" s="214"/>
      <c r="EL56" s="214"/>
      <c r="EM56" s="214"/>
      <c r="EN56" s="214"/>
      <c r="EO56" s="214"/>
      <c r="EP56" s="214"/>
      <c r="EQ56" s="214"/>
      <c r="ER56" s="215"/>
      <c r="ES56" s="213" t="s">
        <v>158</v>
      </c>
      <c r="ET56" s="214"/>
      <c r="EU56" s="214"/>
      <c r="EV56" s="214"/>
      <c r="EW56" s="214"/>
      <c r="EX56" s="214"/>
      <c r="EY56" s="214"/>
      <c r="EZ56" s="214"/>
      <c r="FA56" s="214"/>
      <c r="FB56" s="214"/>
      <c r="FC56" s="214"/>
      <c r="FD56" s="214"/>
      <c r="FE56" s="214"/>
      <c r="FF56" s="214"/>
      <c r="FG56" s="214"/>
      <c r="FH56" s="214"/>
      <c r="FI56" s="214"/>
      <c r="FJ56" s="214"/>
      <c r="FK56" s="214"/>
      <c r="FL56" s="214"/>
      <c r="FM56" s="214"/>
      <c r="FN56" s="214"/>
      <c r="FO56" s="214"/>
      <c r="FP56" s="214"/>
      <c r="FQ56" s="214"/>
      <c r="FR56" s="214"/>
      <c r="FS56" s="214"/>
      <c r="FT56" s="214"/>
      <c r="FU56" s="214"/>
      <c r="FV56" s="214"/>
      <c r="FW56" s="214"/>
      <c r="FX56" s="214"/>
      <c r="FY56" s="214"/>
      <c r="FZ56" s="214"/>
      <c r="GA56" s="214"/>
      <c r="GB56" s="214"/>
      <c r="GC56" s="214"/>
      <c r="GD56" s="214"/>
      <c r="GE56" s="215"/>
    </row>
    <row r="57" spans="1:187" x14ac:dyDescent="0.2">
      <c r="A57" s="221">
        <v>1</v>
      </c>
      <c r="B57" s="221"/>
      <c r="C57" s="221"/>
      <c r="D57" s="221"/>
      <c r="E57" s="221"/>
      <c r="F57" s="213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  <c r="BR57" s="214"/>
      <c r="BS57" s="214"/>
      <c r="BT57" s="214"/>
      <c r="BU57" s="214"/>
      <c r="BV57" s="214"/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  <c r="CU57" s="214"/>
      <c r="CV57" s="214"/>
      <c r="CW57" s="214"/>
      <c r="CX57" s="214"/>
      <c r="CY57" s="214"/>
      <c r="CZ57" s="214"/>
      <c r="DA57" s="214"/>
      <c r="DB57" s="214"/>
      <c r="DC57" s="214"/>
      <c r="DD57" s="214"/>
      <c r="DE57" s="214"/>
      <c r="DF57" s="214"/>
      <c r="DG57" s="214"/>
      <c r="DH57" s="214"/>
      <c r="DI57" s="214"/>
      <c r="DJ57" s="214"/>
      <c r="DK57" s="214"/>
      <c r="DL57" s="214"/>
      <c r="DM57" s="214"/>
      <c r="DN57" s="214"/>
      <c r="DO57" s="214"/>
      <c r="DP57" s="214"/>
      <c r="DQ57" s="214"/>
      <c r="DR57" s="214"/>
      <c r="DS57" s="214"/>
      <c r="DT57" s="214"/>
      <c r="DU57" s="214"/>
      <c r="DV57" s="214"/>
      <c r="DW57" s="214"/>
      <c r="DX57" s="214"/>
      <c r="DY57" s="214"/>
      <c r="DZ57" s="214"/>
      <c r="EA57" s="214"/>
      <c r="EB57" s="214"/>
      <c r="EC57" s="214"/>
      <c r="ED57" s="214"/>
      <c r="EE57" s="214"/>
      <c r="EF57" s="214"/>
      <c r="EG57" s="214"/>
      <c r="EH57" s="214"/>
      <c r="EI57" s="214"/>
      <c r="EJ57" s="214"/>
      <c r="EK57" s="214"/>
      <c r="EL57" s="214"/>
      <c r="EM57" s="214"/>
      <c r="EN57" s="214"/>
      <c r="EO57" s="214"/>
      <c r="EP57" s="214"/>
      <c r="EQ57" s="214"/>
      <c r="ER57" s="215"/>
      <c r="ES57" s="213"/>
      <c r="ET57" s="214"/>
      <c r="EU57" s="214"/>
      <c r="EV57" s="214"/>
      <c r="EW57" s="214"/>
      <c r="EX57" s="214"/>
      <c r="EY57" s="214"/>
      <c r="EZ57" s="214"/>
      <c r="FA57" s="214"/>
      <c r="FB57" s="214"/>
      <c r="FC57" s="214"/>
      <c r="FD57" s="214"/>
      <c r="FE57" s="214"/>
      <c r="FF57" s="214"/>
      <c r="FG57" s="214"/>
      <c r="FH57" s="214"/>
      <c r="FI57" s="214"/>
      <c r="FJ57" s="214"/>
      <c r="FK57" s="214"/>
      <c r="FL57" s="214"/>
      <c r="FM57" s="214"/>
      <c r="FN57" s="214"/>
      <c r="FO57" s="214"/>
      <c r="FP57" s="214"/>
      <c r="FQ57" s="214"/>
      <c r="FR57" s="214"/>
      <c r="FS57" s="214"/>
      <c r="FT57" s="214"/>
      <c r="FU57" s="214"/>
      <c r="FV57" s="214"/>
      <c r="FW57" s="214"/>
      <c r="FX57" s="214"/>
      <c r="FY57" s="214"/>
      <c r="FZ57" s="214"/>
      <c r="GA57" s="214"/>
      <c r="GB57" s="214"/>
      <c r="GC57" s="214"/>
      <c r="GD57" s="214"/>
      <c r="GE57" s="215"/>
    </row>
    <row r="58" spans="1:187" x14ac:dyDescent="0.2">
      <c r="A58" s="221">
        <v>2</v>
      </c>
      <c r="B58" s="221"/>
      <c r="C58" s="221"/>
      <c r="D58" s="221"/>
      <c r="E58" s="221"/>
      <c r="F58" s="213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4"/>
      <c r="BR58" s="214"/>
      <c r="BS58" s="214"/>
      <c r="BT58" s="214"/>
      <c r="BU58" s="214"/>
      <c r="BV58" s="214"/>
      <c r="BW58" s="214"/>
      <c r="BX58" s="214"/>
      <c r="BY58" s="214"/>
      <c r="BZ58" s="214"/>
      <c r="CA58" s="214"/>
      <c r="CB58" s="214"/>
      <c r="CC58" s="214"/>
      <c r="CD58" s="214"/>
      <c r="CE58" s="214"/>
      <c r="CF58" s="214"/>
      <c r="CG58" s="214"/>
      <c r="CH58" s="214"/>
      <c r="CI58" s="214"/>
      <c r="CJ58" s="214"/>
      <c r="CK58" s="214"/>
      <c r="CL58" s="214"/>
      <c r="CM58" s="214"/>
      <c r="CN58" s="214"/>
      <c r="CO58" s="214"/>
      <c r="CP58" s="214"/>
      <c r="CQ58" s="214"/>
      <c r="CR58" s="214"/>
      <c r="CS58" s="214"/>
      <c r="CT58" s="214"/>
      <c r="CU58" s="214"/>
      <c r="CV58" s="214"/>
      <c r="CW58" s="214"/>
      <c r="CX58" s="214"/>
      <c r="CY58" s="214"/>
      <c r="CZ58" s="214"/>
      <c r="DA58" s="214"/>
      <c r="DB58" s="214"/>
      <c r="DC58" s="214"/>
      <c r="DD58" s="214"/>
      <c r="DE58" s="214"/>
      <c r="DF58" s="214"/>
      <c r="DG58" s="214"/>
      <c r="DH58" s="214"/>
      <c r="DI58" s="214"/>
      <c r="DJ58" s="214"/>
      <c r="DK58" s="214"/>
      <c r="DL58" s="214"/>
      <c r="DM58" s="214"/>
      <c r="DN58" s="214"/>
      <c r="DO58" s="214"/>
      <c r="DP58" s="214"/>
      <c r="DQ58" s="214"/>
      <c r="DR58" s="214"/>
      <c r="DS58" s="214"/>
      <c r="DT58" s="214"/>
      <c r="DU58" s="214"/>
      <c r="DV58" s="214"/>
      <c r="DW58" s="214"/>
      <c r="DX58" s="214"/>
      <c r="DY58" s="214"/>
      <c r="DZ58" s="214"/>
      <c r="EA58" s="214"/>
      <c r="EB58" s="214"/>
      <c r="EC58" s="214"/>
      <c r="ED58" s="214"/>
      <c r="EE58" s="214"/>
      <c r="EF58" s="214"/>
      <c r="EG58" s="214"/>
      <c r="EH58" s="214"/>
      <c r="EI58" s="214"/>
      <c r="EJ58" s="214"/>
      <c r="EK58" s="214"/>
      <c r="EL58" s="214"/>
      <c r="EM58" s="214"/>
      <c r="EN58" s="214"/>
      <c r="EO58" s="214"/>
      <c r="EP58" s="214"/>
      <c r="EQ58" s="214"/>
      <c r="ER58" s="215"/>
      <c r="ES58" s="213"/>
      <c r="ET58" s="214"/>
      <c r="EU58" s="214"/>
      <c r="EV58" s="214"/>
      <c r="EW58" s="214"/>
      <c r="EX58" s="214"/>
      <c r="EY58" s="214"/>
      <c r="EZ58" s="214"/>
      <c r="FA58" s="214"/>
      <c r="FB58" s="214"/>
      <c r="FC58" s="214"/>
      <c r="FD58" s="214"/>
      <c r="FE58" s="214"/>
      <c r="FF58" s="214"/>
      <c r="FG58" s="214"/>
      <c r="FH58" s="214"/>
      <c r="FI58" s="214"/>
      <c r="FJ58" s="214"/>
      <c r="FK58" s="214"/>
      <c r="FL58" s="214"/>
      <c r="FM58" s="214"/>
      <c r="FN58" s="214"/>
      <c r="FO58" s="214"/>
      <c r="FP58" s="214"/>
      <c r="FQ58" s="214"/>
      <c r="FR58" s="214"/>
      <c r="FS58" s="214"/>
      <c r="FT58" s="214"/>
      <c r="FU58" s="214"/>
      <c r="FV58" s="214"/>
      <c r="FW58" s="214"/>
      <c r="FX58" s="214"/>
      <c r="FY58" s="214"/>
      <c r="FZ58" s="214"/>
      <c r="GA58" s="214"/>
      <c r="GB58" s="214"/>
      <c r="GC58" s="214"/>
      <c r="GD58" s="214"/>
      <c r="GE58" s="215"/>
    </row>
    <row r="59" spans="1:187" ht="11.25" customHeight="1" x14ac:dyDescent="0.2">
      <c r="A59" s="217" t="s">
        <v>16</v>
      </c>
      <c r="B59" s="218"/>
      <c r="C59" s="218"/>
      <c r="D59" s="218"/>
      <c r="E59" s="218"/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  <c r="CP59" s="218"/>
      <c r="CQ59" s="218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8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8"/>
      <c r="EI59" s="218"/>
      <c r="EJ59" s="218"/>
      <c r="EK59" s="218"/>
      <c r="EL59" s="218"/>
      <c r="EM59" s="218"/>
      <c r="EN59" s="218"/>
      <c r="EO59" s="218"/>
      <c r="EP59" s="218"/>
      <c r="EQ59" s="218"/>
      <c r="ER59" s="219"/>
      <c r="ES59" s="213"/>
      <c r="ET59" s="214"/>
      <c r="EU59" s="214"/>
      <c r="EV59" s="214"/>
      <c r="EW59" s="214"/>
      <c r="EX59" s="214"/>
      <c r="EY59" s="214"/>
      <c r="EZ59" s="214"/>
      <c r="FA59" s="214"/>
      <c r="FB59" s="214"/>
      <c r="FC59" s="214"/>
      <c r="FD59" s="214"/>
      <c r="FE59" s="214"/>
      <c r="FF59" s="214"/>
      <c r="FG59" s="214"/>
      <c r="FH59" s="214"/>
      <c r="FI59" s="214"/>
      <c r="FJ59" s="214"/>
      <c r="FK59" s="214"/>
      <c r="FL59" s="214"/>
      <c r="FM59" s="214"/>
      <c r="FN59" s="214"/>
      <c r="FO59" s="214"/>
      <c r="FP59" s="214"/>
      <c r="FQ59" s="214"/>
      <c r="FR59" s="214"/>
      <c r="FS59" s="214"/>
      <c r="FT59" s="214"/>
      <c r="FU59" s="214"/>
      <c r="FV59" s="214"/>
      <c r="FW59" s="214"/>
      <c r="FX59" s="214"/>
      <c r="FY59" s="214"/>
      <c r="FZ59" s="214"/>
      <c r="GA59" s="214"/>
      <c r="GB59" s="214"/>
      <c r="GC59" s="214"/>
      <c r="GD59" s="214"/>
      <c r="GE59" s="215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216" t="s">
        <v>163</v>
      </c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6"/>
      <c r="BN61" s="216"/>
      <c r="BO61" s="216"/>
      <c r="BP61" s="216"/>
      <c r="BQ61" s="216"/>
      <c r="BR61" s="216"/>
      <c r="BS61" s="216"/>
      <c r="BT61" s="216"/>
      <c r="BU61" s="216"/>
      <c r="BV61" s="216"/>
      <c r="BW61" s="216"/>
      <c r="BX61" s="216"/>
      <c r="BY61" s="216"/>
      <c r="BZ61" s="216"/>
      <c r="CA61" s="216"/>
      <c r="CB61" s="216"/>
      <c r="CC61" s="216"/>
      <c r="CD61" s="216"/>
      <c r="CE61" s="216"/>
      <c r="CF61" s="216"/>
      <c r="CG61" s="216"/>
      <c r="CH61" s="216"/>
      <c r="CI61" s="216"/>
      <c r="CJ61" s="216"/>
      <c r="CK61" s="216"/>
      <c r="CL61" s="216"/>
      <c r="CM61" s="216"/>
      <c r="CN61" s="216"/>
      <c r="CO61" s="216"/>
      <c r="CP61" s="216"/>
      <c r="CQ61" s="216"/>
      <c r="CR61" s="216"/>
      <c r="CS61" s="216"/>
      <c r="CT61" s="216"/>
      <c r="CU61" s="216"/>
      <c r="CV61" s="216"/>
      <c r="CW61" s="216"/>
      <c r="CX61" s="216"/>
      <c r="CY61" s="216"/>
      <c r="CZ61" s="216"/>
      <c r="DA61" s="216"/>
      <c r="DB61" s="216"/>
      <c r="DC61" s="216"/>
      <c r="DD61" s="216"/>
      <c r="DE61" s="216"/>
      <c r="DF61" s="216"/>
      <c r="DG61" s="216"/>
      <c r="DH61" s="216"/>
      <c r="DI61" s="216"/>
      <c r="DJ61" s="216"/>
      <c r="DK61" s="216"/>
      <c r="DL61" s="216"/>
      <c r="DM61" s="216"/>
      <c r="DN61" s="216"/>
      <c r="DO61" s="216"/>
      <c r="DP61" s="216"/>
      <c r="DQ61" s="216"/>
      <c r="DR61" s="216"/>
      <c r="DS61" s="216"/>
      <c r="DT61" s="216"/>
      <c r="DU61" s="216"/>
      <c r="DV61" s="216"/>
      <c r="DW61" s="216"/>
      <c r="DX61" s="216"/>
      <c r="DY61" s="216"/>
      <c r="DZ61" s="216"/>
      <c r="EA61" s="216"/>
      <c r="EB61" s="216"/>
      <c r="EC61" s="216"/>
      <c r="ED61" s="216"/>
      <c r="EE61" s="216"/>
      <c r="EF61" s="216"/>
      <c r="EG61" s="216"/>
      <c r="EH61" s="216"/>
      <c r="EI61" s="216"/>
      <c r="EJ61" s="216"/>
      <c r="EK61" s="216"/>
      <c r="EL61" s="216"/>
      <c r="EM61" s="216"/>
      <c r="EN61" s="216"/>
      <c r="EO61" s="216"/>
      <c r="EP61" s="216"/>
      <c r="EQ61" s="216"/>
      <c r="ER61" s="216"/>
      <c r="ES61" s="216"/>
      <c r="ET61" s="216"/>
      <c r="EU61" s="216"/>
      <c r="EV61" s="216"/>
      <c r="EW61" s="216"/>
      <c r="EX61" s="216"/>
      <c r="EY61" s="216"/>
      <c r="EZ61" s="216"/>
      <c r="FA61" s="216"/>
      <c r="FB61" s="216"/>
      <c r="FC61" s="216"/>
      <c r="FD61" s="216"/>
      <c r="FE61" s="216"/>
      <c r="FF61" s="216"/>
      <c r="FG61" s="216"/>
      <c r="FH61" s="216"/>
      <c r="FI61" s="216"/>
      <c r="FJ61" s="216"/>
      <c r="FK61" s="216"/>
      <c r="FL61" s="216"/>
      <c r="FM61" s="216"/>
      <c r="FN61" s="216"/>
      <c r="FO61" s="216"/>
      <c r="FP61" s="216"/>
      <c r="FQ61" s="216"/>
      <c r="FR61" s="216"/>
      <c r="FS61" s="216"/>
      <c r="FT61" s="216"/>
      <c r="FU61" s="216"/>
      <c r="FV61" s="216"/>
      <c r="FW61" s="216"/>
      <c r="FX61" s="216"/>
      <c r="FY61" s="216"/>
      <c r="FZ61" s="216"/>
      <c r="GA61" s="216"/>
      <c r="GB61" s="216"/>
      <c r="GC61" s="216"/>
      <c r="GD61" s="216"/>
      <c r="GE61" s="216"/>
    </row>
    <row r="62" spans="1:187" ht="4.7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221" t="s">
        <v>155</v>
      </c>
      <c r="B63" s="221"/>
      <c r="C63" s="221"/>
      <c r="D63" s="221"/>
      <c r="E63" s="221"/>
      <c r="F63" s="213" t="s">
        <v>45</v>
      </c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214"/>
      <c r="CK63" s="214"/>
      <c r="CL63" s="214"/>
      <c r="CM63" s="214"/>
      <c r="CN63" s="214"/>
      <c r="CO63" s="214"/>
      <c r="CP63" s="214"/>
      <c r="CQ63" s="214"/>
      <c r="CR63" s="214"/>
      <c r="CS63" s="214"/>
      <c r="CT63" s="214"/>
      <c r="CU63" s="214"/>
      <c r="CV63" s="214"/>
      <c r="CW63" s="214"/>
      <c r="CX63" s="214"/>
      <c r="CY63" s="214"/>
      <c r="CZ63" s="214"/>
      <c r="DA63" s="214"/>
      <c r="DB63" s="214"/>
      <c r="DC63" s="214"/>
      <c r="DD63" s="214"/>
      <c r="DE63" s="214"/>
      <c r="DF63" s="214"/>
      <c r="DG63" s="214"/>
      <c r="DH63" s="214"/>
      <c r="DI63" s="214"/>
      <c r="DJ63" s="214"/>
      <c r="DK63" s="214"/>
      <c r="DL63" s="214"/>
      <c r="DM63" s="214"/>
      <c r="DN63" s="214"/>
      <c r="DO63" s="214"/>
      <c r="DP63" s="214"/>
      <c r="DQ63" s="214"/>
      <c r="DR63" s="214"/>
      <c r="DS63" s="214"/>
      <c r="DT63" s="214"/>
      <c r="DU63" s="214"/>
      <c r="DV63" s="214"/>
      <c r="DW63" s="214"/>
      <c r="DX63" s="214"/>
      <c r="DY63" s="214"/>
      <c r="DZ63" s="214"/>
      <c r="EA63" s="214"/>
      <c r="EB63" s="214"/>
      <c r="EC63" s="214"/>
      <c r="ED63" s="214"/>
      <c r="EE63" s="214"/>
      <c r="EF63" s="214"/>
      <c r="EG63" s="214"/>
      <c r="EH63" s="214"/>
      <c r="EI63" s="214"/>
      <c r="EJ63" s="214"/>
      <c r="EK63" s="214"/>
      <c r="EL63" s="214"/>
      <c r="EM63" s="214"/>
      <c r="EN63" s="214"/>
      <c r="EO63" s="214"/>
      <c r="EP63" s="214"/>
      <c r="EQ63" s="214"/>
      <c r="ER63" s="215"/>
      <c r="ES63" s="213" t="s">
        <v>158</v>
      </c>
      <c r="ET63" s="214"/>
      <c r="EU63" s="214"/>
      <c r="EV63" s="214"/>
      <c r="EW63" s="214"/>
      <c r="EX63" s="214"/>
      <c r="EY63" s="214"/>
      <c r="EZ63" s="214"/>
      <c r="FA63" s="214"/>
      <c r="FB63" s="214"/>
      <c r="FC63" s="214"/>
      <c r="FD63" s="214"/>
      <c r="FE63" s="214"/>
      <c r="FF63" s="214"/>
      <c r="FG63" s="214"/>
      <c r="FH63" s="214"/>
      <c r="FI63" s="214"/>
      <c r="FJ63" s="214"/>
      <c r="FK63" s="214"/>
      <c r="FL63" s="214"/>
      <c r="FM63" s="214"/>
      <c r="FN63" s="214"/>
      <c r="FO63" s="214"/>
      <c r="FP63" s="214"/>
      <c r="FQ63" s="214"/>
      <c r="FR63" s="214"/>
      <c r="FS63" s="214"/>
      <c r="FT63" s="214"/>
      <c r="FU63" s="214"/>
      <c r="FV63" s="214"/>
      <c r="FW63" s="214"/>
      <c r="FX63" s="214"/>
      <c r="FY63" s="214"/>
      <c r="FZ63" s="214"/>
      <c r="GA63" s="214"/>
      <c r="GB63" s="214"/>
      <c r="GC63" s="214"/>
      <c r="GD63" s="214"/>
      <c r="GE63" s="215"/>
    </row>
    <row r="64" spans="1:187" x14ac:dyDescent="0.2">
      <c r="A64" s="221">
        <v>1</v>
      </c>
      <c r="B64" s="221"/>
      <c r="C64" s="221"/>
      <c r="D64" s="221"/>
      <c r="E64" s="221"/>
      <c r="F64" s="213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  <c r="BO64" s="214"/>
      <c r="BP64" s="214"/>
      <c r="BQ64" s="214"/>
      <c r="BR64" s="214"/>
      <c r="BS64" s="214"/>
      <c r="BT64" s="214"/>
      <c r="BU64" s="214"/>
      <c r="BV64" s="214"/>
      <c r="BW64" s="214"/>
      <c r="BX64" s="214"/>
      <c r="BY64" s="214"/>
      <c r="BZ64" s="214"/>
      <c r="CA64" s="214"/>
      <c r="CB64" s="214"/>
      <c r="CC64" s="214"/>
      <c r="CD64" s="214"/>
      <c r="CE64" s="214"/>
      <c r="CF64" s="214"/>
      <c r="CG64" s="214"/>
      <c r="CH64" s="214"/>
      <c r="CI64" s="214"/>
      <c r="CJ64" s="214"/>
      <c r="CK64" s="214"/>
      <c r="CL64" s="214"/>
      <c r="CM64" s="214"/>
      <c r="CN64" s="214"/>
      <c r="CO64" s="214"/>
      <c r="CP64" s="214"/>
      <c r="CQ64" s="214"/>
      <c r="CR64" s="214"/>
      <c r="CS64" s="214"/>
      <c r="CT64" s="214"/>
      <c r="CU64" s="214"/>
      <c r="CV64" s="214"/>
      <c r="CW64" s="214"/>
      <c r="CX64" s="214"/>
      <c r="CY64" s="214"/>
      <c r="CZ64" s="214"/>
      <c r="DA64" s="214"/>
      <c r="DB64" s="214"/>
      <c r="DC64" s="214"/>
      <c r="DD64" s="214"/>
      <c r="DE64" s="214"/>
      <c r="DF64" s="214"/>
      <c r="DG64" s="214"/>
      <c r="DH64" s="214"/>
      <c r="DI64" s="214"/>
      <c r="DJ64" s="214"/>
      <c r="DK64" s="214"/>
      <c r="DL64" s="214"/>
      <c r="DM64" s="214"/>
      <c r="DN64" s="214"/>
      <c r="DO64" s="214"/>
      <c r="DP64" s="214"/>
      <c r="DQ64" s="214"/>
      <c r="DR64" s="214"/>
      <c r="DS64" s="214"/>
      <c r="DT64" s="214"/>
      <c r="DU64" s="214"/>
      <c r="DV64" s="214"/>
      <c r="DW64" s="214"/>
      <c r="DX64" s="214"/>
      <c r="DY64" s="214"/>
      <c r="DZ64" s="214"/>
      <c r="EA64" s="214"/>
      <c r="EB64" s="214"/>
      <c r="EC64" s="214"/>
      <c r="ED64" s="214"/>
      <c r="EE64" s="214"/>
      <c r="EF64" s="214"/>
      <c r="EG64" s="214"/>
      <c r="EH64" s="214"/>
      <c r="EI64" s="214"/>
      <c r="EJ64" s="214"/>
      <c r="EK64" s="214"/>
      <c r="EL64" s="214"/>
      <c r="EM64" s="214"/>
      <c r="EN64" s="214"/>
      <c r="EO64" s="214"/>
      <c r="EP64" s="214"/>
      <c r="EQ64" s="214"/>
      <c r="ER64" s="215"/>
      <c r="ES64" s="213"/>
      <c r="ET64" s="214"/>
      <c r="EU64" s="214"/>
      <c r="EV64" s="214"/>
      <c r="EW64" s="214"/>
      <c r="EX64" s="214"/>
      <c r="EY64" s="214"/>
      <c r="EZ64" s="214"/>
      <c r="FA64" s="214"/>
      <c r="FB64" s="214"/>
      <c r="FC64" s="214"/>
      <c r="FD64" s="214"/>
      <c r="FE64" s="214"/>
      <c r="FF64" s="214"/>
      <c r="FG64" s="214"/>
      <c r="FH64" s="214"/>
      <c r="FI64" s="214"/>
      <c r="FJ64" s="214"/>
      <c r="FK64" s="214"/>
      <c r="FL64" s="214"/>
      <c r="FM64" s="214"/>
      <c r="FN64" s="214"/>
      <c r="FO64" s="214"/>
      <c r="FP64" s="214"/>
      <c r="FQ64" s="214"/>
      <c r="FR64" s="214"/>
      <c r="FS64" s="214"/>
      <c r="FT64" s="214"/>
      <c r="FU64" s="214"/>
      <c r="FV64" s="214"/>
      <c r="FW64" s="214"/>
      <c r="FX64" s="214"/>
      <c r="FY64" s="214"/>
      <c r="FZ64" s="214"/>
      <c r="GA64" s="214"/>
      <c r="GB64" s="214"/>
      <c r="GC64" s="214"/>
      <c r="GD64" s="214"/>
      <c r="GE64" s="215"/>
    </row>
    <row r="65" spans="1:187" x14ac:dyDescent="0.2">
      <c r="A65" s="221">
        <v>2</v>
      </c>
      <c r="B65" s="221"/>
      <c r="C65" s="221"/>
      <c r="D65" s="221"/>
      <c r="E65" s="221"/>
      <c r="F65" s="213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  <c r="CR65" s="214"/>
      <c r="CS65" s="214"/>
      <c r="CT65" s="214"/>
      <c r="CU65" s="214"/>
      <c r="CV65" s="214"/>
      <c r="CW65" s="214"/>
      <c r="CX65" s="214"/>
      <c r="CY65" s="214"/>
      <c r="CZ65" s="214"/>
      <c r="DA65" s="214"/>
      <c r="DB65" s="214"/>
      <c r="DC65" s="214"/>
      <c r="DD65" s="214"/>
      <c r="DE65" s="214"/>
      <c r="DF65" s="214"/>
      <c r="DG65" s="214"/>
      <c r="DH65" s="214"/>
      <c r="DI65" s="214"/>
      <c r="DJ65" s="214"/>
      <c r="DK65" s="214"/>
      <c r="DL65" s="214"/>
      <c r="DM65" s="214"/>
      <c r="DN65" s="214"/>
      <c r="DO65" s="214"/>
      <c r="DP65" s="214"/>
      <c r="DQ65" s="214"/>
      <c r="DR65" s="214"/>
      <c r="DS65" s="214"/>
      <c r="DT65" s="214"/>
      <c r="DU65" s="214"/>
      <c r="DV65" s="214"/>
      <c r="DW65" s="214"/>
      <c r="DX65" s="214"/>
      <c r="DY65" s="214"/>
      <c r="DZ65" s="214"/>
      <c r="EA65" s="214"/>
      <c r="EB65" s="214"/>
      <c r="EC65" s="214"/>
      <c r="ED65" s="214"/>
      <c r="EE65" s="214"/>
      <c r="EF65" s="214"/>
      <c r="EG65" s="214"/>
      <c r="EH65" s="214"/>
      <c r="EI65" s="214"/>
      <c r="EJ65" s="214"/>
      <c r="EK65" s="214"/>
      <c r="EL65" s="214"/>
      <c r="EM65" s="214"/>
      <c r="EN65" s="214"/>
      <c r="EO65" s="214"/>
      <c r="EP65" s="214"/>
      <c r="EQ65" s="214"/>
      <c r="ER65" s="215"/>
      <c r="ES65" s="213"/>
      <c r="ET65" s="214"/>
      <c r="EU65" s="214"/>
      <c r="EV65" s="214"/>
      <c r="EW65" s="214"/>
      <c r="EX65" s="214"/>
      <c r="EY65" s="214"/>
      <c r="EZ65" s="214"/>
      <c r="FA65" s="214"/>
      <c r="FB65" s="214"/>
      <c r="FC65" s="214"/>
      <c r="FD65" s="214"/>
      <c r="FE65" s="214"/>
      <c r="FF65" s="214"/>
      <c r="FG65" s="214"/>
      <c r="FH65" s="214"/>
      <c r="FI65" s="214"/>
      <c r="FJ65" s="214"/>
      <c r="FK65" s="214"/>
      <c r="FL65" s="214"/>
      <c r="FM65" s="214"/>
      <c r="FN65" s="214"/>
      <c r="FO65" s="214"/>
      <c r="FP65" s="214"/>
      <c r="FQ65" s="214"/>
      <c r="FR65" s="214"/>
      <c r="FS65" s="214"/>
      <c r="FT65" s="214"/>
      <c r="FU65" s="214"/>
      <c r="FV65" s="214"/>
      <c r="FW65" s="214"/>
      <c r="FX65" s="214"/>
      <c r="FY65" s="214"/>
      <c r="FZ65" s="214"/>
      <c r="GA65" s="214"/>
      <c r="GB65" s="214"/>
      <c r="GC65" s="214"/>
      <c r="GD65" s="214"/>
      <c r="GE65" s="215"/>
    </row>
    <row r="66" spans="1:187" ht="11.25" customHeight="1" x14ac:dyDescent="0.2">
      <c r="A66" s="217" t="s">
        <v>16</v>
      </c>
      <c r="B66" s="218"/>
      <c r="C66" s="218"/>
      <c r="D66" s="218"/>
      <c r="E66" s="218"/>
      <c r="F66" s="218"/>
      <c r="G66" s="218"/>
      <c r="H66" s="218"/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  <c r="CJ66" s="218"/>
      <c r="CK66" s="218"/>
      <c r="CL66" s="218"/>
      <c r="CM66" s="218"/>
      <c r="CN66" s="218"/>
      <c r="CO66" s="218"/>
      <c r="CP66" s="218"/>
      <c r="CQ66" s="218"/>
      <c r="CR66" s="218"/>
      <c r="CS66" s="218"/>
      <c r="CT66" s="218"/>
      <c r="CU66" s="218"/>
      <c r="CV66" s="218"/>
      <c r="CW66" s="218"/>
      <c r="CX66" s="218"/>
      <c r="CY66" s="218"/>
      <c r="CZ66" s="218"/>
      <c r="DA66" s="218"/>
      <c r="DB66" s="218"/>
      <c r="DC66" s="218"/>
      <c r="DD66" s="218"/>
      <c r="DE66" s="218"/>
      <c r="DF66" s="218"/>
      <c r="DG66" s="218"/>
      <c r="DH66" s="218"/>
      <c r="DI66" s="218"/>
      <c r="DJ66" s="218"/>
      <c r="DK66" s="218"/>
      <c r="DL66" s="218"/>
      <c r="DM66" s="218"/>
      <c r="DN66" s="218"/>
      <c r="DO66" s="218"/>
      <c r="DP66" s="218"/>
      <c r="DQ66" s="218"/>
      <c r="DR66" s="218"/>
      <c r="DS66" s="218"/>
      <c r="DT66" s="218"/>
      <c r="DU66" s="218"/>
      <c r="DV66" s="218"/>
      <c r="DW66" s="218"/>
      <c r="DX66" s="218"/>
      <c r="DY66" s="218"/>
      <c r="DZ66" s="218"/>
      <c r="EA66" s="218"/>
      <c r="EB66" s="218"/>
      <c r="EC66" s="218"/>
      <c r="ED66" s="218"/>
      <c r="EE66" s="218"/>
      <c r="EF66" s="218"/>
      <c r="EG66" s="218"/>
      <c r="EH66" s="218"/>
      <c r="EI66" s="218"/>
      <c r="EJ66" s="218"/>
      <c r="EK66" s="218"/>
      <c r="EL66" s="218"/>
      <c r="EM66" s="218"/>
      <c r="EN66" s="218"/>
      <c r="EO66" s="218"/>
      <c r="EP66" s="218"/>
      <c r="EQ66" s="218"/>
      <c r="ER66" s="219"/>
      <c r="ES66" s="213"/>
      <c r="ET66" s="214"/>
      <c r="EU66" s="214"/>
      <c r="EV66" s="214"/>
      <c r="EW66" s="214"/>
      <c r="EX66" s="214"/>
      <c r="EY66" s="214"/>
      <c r="EZ66" s="214"/>
      <c r="FA66" s="214"/>
      <c r="FB66" s="214"/>
      <c r="FC66" s="214"/>
      <c r="FD66" s="214"/>
      <c r="FE66" s="214"/>
      <c r="FF66" s="214"/>
      <c r="FG66" s="214"/>
      <c r="FH66" s="214"/>
      <c r="FI66" s="214"/>
      <c r="FJ66" s="214"/>
      <c r="FK66" s="214"/>
      <c r="FL66" s="214"/>
      <c r="FM66" s="214"/>
      <c r="FN66" s="214"/>
      <c r="FO66" s="214"/>
      <c r="FP66" s="214"/>
      <c r="FQ66" s="214"/>
      <c r="FR66" s="214"/>
      <c r="FS66" s="214"/>
      <c r="FT66" s="214"/>
      <c r="FU66" s="214"/>
      <c r="FV66" s="214"/>
      <c r="FW66" s="214"/>
      <c r="FX66" s="214"/>
      <c r="FY66" s="214"/>
      <c r="FZ66" s="214"/>
      <c r="GA66" s="214"/>
      <c r="GB66" s="214"/>
      <c r="GC66" s="214"/>
      <c r="GD66" s="214"/>
      <c r="GE66" s="215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216" t="s">
        <v>164</v>
      </c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6"/>
      <c r="CJ68" s="216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6"/>
      <c r="DJ68" s="216"/>
      <c r="DK68" s="216"/>
      <c r="DL68" s="216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  <c r="EK68" s="216"/>
      <c r="EL68" s="216"/>
      <c r="EM68" s="216"/>
      <c r="EN68" s="216"/>
      <c r="EO68" s="216"/>
      <c r="EP68" s="216"/>
      <c r="EQ68" s="216"/>
      <c r="ER68" s="216"/>
      <c r="ES68" s="216"/>
      <c r="ET68" s="216"/>
      <c r="EU68" s="216"/>
      <c r="EV68" s="216"/>
      <c r="EW68" s="216"/>
      <c r="EX68" s="216"/>
      <c r="EY68" s="216"/>
      <c r="EZ68" s="216"/>
      <c r="FA68" s="216"/>
      <c r="FB68" s="216"/>
      <c r="FC68" s="216"/>
      <c r="FD68" s="216"/>
      <c r="FE68" s="216"/>
      <c r="FF68" s="216"/>
      <c r="FG68" s="216"/>
      <c r="FH68" s="216"/>
      <c r="FI68" s="216"/>
      <c r="FJ68" s="216"/>
      <c r="FK68" s="216"/>
      <c r="FL68" s="216"/>
      <c r="FM68" s="216"/>
      <c r="FN68" s="216"/>
      <c r="FO68" s="216"/>
      <c r="FP68" s="216"/>
      <c r="FQ68" s="216"/>
      <c r="FR68" s="216"/>
      <c r="FS68" s="216"/>
      <c r="FT68" s="216"/>
      <c r="FU68" s="216"/>
      <c r="FV68" s="216"/>
      <c r="FW68" s="216"/>
      <c r="FX68" s="216"/>
      <c r="FY68" s="216"/>
      <c r="FZ68" s="216"/>
      <c r="GA68" s="216"/>
      <c r="GB68" s="216"/>
      <c r="GC68" s="216"/>
      <c r="GD68" s="216"/>
      <c r="GE68" s="216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7" customHeight="1" x14ac:dyDescent="0.2">
      <c r="A70" s="221" t="s">
        <v>155</v>
      </c>
      <c r="B70" s="221"/>
      <c r="C70" s="221"/>
      <c r="D70" s="221"/>
      <c r="E70" s="221"/>
      <c r="F70" s="213" t="s">
        <v>45</v>
      </c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  <c r="BQ70" s="214"/>
      <c r="BR70" s="214"/>
      <c r="BS70" s="214"/>
      <c r="BT70" s="214"/>
      <c r="BU70" s="214"/>
      <c r="BV70" s="214"/>
      <c r="BW70" s="214"/>
      <c r="BX70" s="214"/>
      <c r="BY70" s="214"/>
      <c r="BZ70" s="214"/>
      <c r="CA70" s="214"/>
      <c r="CB70" s="214"/>
      <c r="CC70" s="214"/>
      <c r="CD70" s="214"/>
      <c r="CE70" s="214"/>
      <c r="CF70" s="214"/>
      <c r="CG70" s="214"/>
      <c r="CH70" s="214"/>
      <c r="CI70" s="214"/>
      <c r="CJ70" s="214"/>
      <c r="CK70" s="214"/>
      <c r="CL70" s="214"/>
      <c r="CM70" s="214"/>
      <c r="CN70" s="214"/>
      <c r="CO70" s="214"/>
      <c r="CP70" s="214"/>
      <c r="CQ70" s="214"/>
      <c r="CR70" s="214"/>
      <c r="CS70" s="214"/>
      <c r="CT70" s="214"/>
      <c r="CU70" s="214"/>
      <c r="CV70" s="214"/>
      <c r="CW70" s="214"/>
      <c r="CX70" s="214"/>
      <c r="CY70" s="214"/>
      <c r="CZ70" s="214"/>
      <c r="DA70" s="214"/>
      <c r="DB70" s="214"/>
      <c r="DC70" s="214"/>
      <c r="DD70" s="214"/>
      <c r="DE70" s="214"/>
      <c r="DF70" s="214"/>
      <c r="DG70" s="214"/>
      <c r="DH70" s="214"/>
      <c r="DI70" s="214"/>
      <c r="DJ70" s="214"/>
      <c r="DK70" s="214"/>
      <c r="DL70" s="214"/>
      <c r="DM70" s="214"/>
      <c r="DN70" s="214"/>
      <c r="DO70" s="214"/>
      <c r="DP70" s="214"/>
      <c r="DQ70" s="214"/>
      <c r="DR70" s="214"/>
      <c r="DS70" s="214"/>
      <c r="DT70" s="214"/>
      <c r="DU70" s="214"/>
      <c r="DV70" s="214"/>
      <c r="DW70" s="214"/>
      <c r="DX70" s="214"/>
      <c r="DY70" s="214"/>
      <c r="DZ70" s="214"/>
      <c r="EA70" s="214"/>
      <c r="EB70" s="214"/>
      <c r="EC70" s="214"/>
      <c r="ED70" s="214"/>
      <c r="EE70" s="214"/>
      <c r="EF70" s="214"/>
      <c r="EG70" s="214"/>
      <c r="EH70" s="214"/>
      <c r="EI70" s="214"/>
      <c r="EJ70" s="214"/>
      <c r="EK70" s="214"/>
      <c r="EL70" s="214"/>
      <c r="EM70" s="214"/>
      <c r="EN70" s="214"/>
      <c r="EO70" s="214"/>
      <c r="EP70" s="214"/>
      <c r="EQ70" s="214"/>
      <c r="ER70" s="215"/>
      <c r="ES70" s="213" t="s">
        <v>158</v>
      </c>
      <c r="ET70" s="214"/>
      <c r="EU70" s="214"/>
      <c r="EV70" s="214"/>
      <c r="EW70" s="214"/>
      <c r="EX70" s="214"/>
      <c r="EY70" s="214"/>
      <c r="EZ70" s="214"/>
      <c r="FA70" s="214"/>
      <c r="FB70" s="214"/>
      <c r="FC70" s="214"/>
      <c r="FD70" s="214"/>
      <c r="FE70" s="214"/>
      <c r="FF70" s="214"/>
      <c r="FG70" s="214"/>
      <c r="FH70" s="214"/>
      <c r="FI70" s="214"/>
      <c r="FJ70" s="214"/>
      <c r="FK70" s="214"/>
      <c r="FL70" s="214"/>
      <c r="FM70" s="214"/>
      <c r="FN70" s="214"/>
      <c r="FO70" s="214"/>
      <c r="FP70" s="214"/>
      <c r="FQ70" s="214"/>
      <c r="FR70" s="214"/>
      <c r="FS70" s="214"/>
      <c r="FT70" s="214"/>
      <c r="FU70" s="214"/>
      <c r="FV70" s="214"/>
      <c r="FW70" s="214"/>
      <c r="FX70" s="214"/>
      <c r="FY70" s="214"/>
      <c r="FZ70" s="214"/>
      <c r="GA70" s="214"/>
      <c r="GB70" s="214"/>
      <c r="GC70" s="214"/>
      <c r="GD70" s="214"/>
      <c r="GE70" s="215"/>
    </row>
    <row r="71" spans="1:187" x14ac:dyDescent="0.2">
      <c r="A71" s="221">
        <v>1</v>
      </c>
      <c r="B71" s="221"/>
      <c r="C71" s="221"/>
      <c r="D71" s="221"/>
      <c r="E71" s="221"/>
      <c r="F71" s="213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  <c r="CF71" s="214"/>
      <c r="CG71" s="214"/>
      <c r="CH71" s="214"/>
      <c r="CI71" s="214"/>
      <c r="CJ71" s="214"/>
      <c r="CK71" s="214"/>
      <c r="CL71" s="214"/>
      <c r="CM71" s="214"/>
      <c r="CN71" s="214"/>
      <c r="CO71" s="214"/>
      <c r="CP71" s="214"/>
      <c r="CQ71" s="214"/>
      <c r="CR71" s="214"/>
      <c r="CS71" s="214"/>
      <c r="CT71" s="214"/>
      <c r="CU71" s="214"/>
      <c r="CV71" s="214"/>
      <c r="CW71" s="214"/>
      <c r="CX71" s="214"/>
      <c r="CY71" s="214"/>
      <c r="CZ71" s="214"/>
      <c r="DA71" s="214"/>
      <c r="DB71" s="214"/>
      <c r="DC71" s="214"/>
      <c r="DD71" s="214"/>
      <c r="DE71" s="214"/>
      <c r="DF71" s="214"/>
      <c r="DG71" s="214"/>
      <c r="DH71" s="214"/>
      <c r="DI71" s="214"/>
      <c r="DJ71" s="214"/>
      <c r="DK71" s="214"/>
      <c r="DL71" s="214"/>
      <c r="DM71" s="214"/>
      <c r="DN71" s="214"/>
      <c r="DO71" s="214"/>
      <c r="DP71" s="214"/>
      <c r="DQ71" s="214"/>
      <c r="DR71" s="214"/>
      <c r="DS71" s="214"/>
      <c r="DT71" s="214"/>
      <c r="DU71" s="214"/>
      <c r="DV71" s="214"/>
      <c r="DW71" s="214"/>
      <c r="DX71" s="214"/>
      <c r="DY71" s="214"/>
      <c r="DZ71" s="214"/>
      <c r="EA71" s="214"/>
      <c r="EB71" s="214"/>
      <c r="EC71" s="214"/>
      <c r="ED71" s="214"/>
      <c r="EE71" s="214"/>
      <c r="EF71" s="214"/>
      <c r="EG71" s="214"/>
      <c r="EH71" s="214"/>
      <c r="EI71" s="214"/>
      <c r="EJ71" s="214"/>
      <c r="EK71" s="214"/>
      <c r="EL71" s="214"/>
      <c r="EM71" s="214"/>
      <c r="EN71" s="214"/>
      <c r="EO71" s="214"/>
      <c r="EP71" s="214"/>
      <c r="EQ71" s="214"/>
      <c r="ER71" s="215"/>
      <c r="ES71" s="213"/>
      <c r="ET71" s="214"/>
      <c r="EU71" s="214"/>
      <c r="EV71" s="214"/>
      <c r="EW71" s="214"/>
      <c r="EX71" s="214"/>
      <c r="EY71" s="214"/>
      <c r="EZ71" s="214"/>
      <c r="FA71" s="214"/>
      <c r="FB71" s="214"/>
      <c r="FC71" s="214"/>
      <c r="FD71" s="214"/>
      <c r="FE71" s="214"/>
      <c r="FF71" s="214"/>
      <c r="FG71" s="214"/>
      <c r="FH71" s="214"/>
      <c r="FI71" s="214"/>
      <c r="FJ71" s="214"/>
      <c r="FK71" s="214"/>
      <c r="FL71" s="214"/>
      <c r="FM71" s="214"/>
      <c r="FN71" s="214"/>
      <c r="FO71" s="214"/>
      <c r="FP71" s="214"/>
      <c r="FQ71" s="214"/>
      <c r="FR71" s="214"/>
      <c r="FS71" s="214"/>
      <c r="FT71" s="214"/>
      <c r="FU71" s="214"/>
      <c r="FV71" s="214"/>
      <c r="FW71" s="214"/>
      <c r="FX71" s="214"/>
      <c r="FY71" s="214"/>
      <c r="FZ71" s="214"/>
      <c r="GA71" s="214"/>
      <c r="GB71" s="214"/>
      <c r="GC71" s="214"/>
      <c r="GD71" s="214"/>
      <c r="GE71" s="215"/>
    </row>
    <row r="72" spans="1:187" x14ac:dyDescent="0.2">
      <c r="A72" s="221">
        <v>2</v>
      </c>
      <c r="B72" s="221"/>
      <c r="C72" s="221"/>
      <c r="D72" s="221"/>
      <c r="E72" s="221"/>
      <c r="F72" s="213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  <c r="CF72" s="214"/>
      <c r="CG72" s="214"/>
      <c r="CH72" s="214"/>
      <c r="CI72" s="214"/>
      <c r="CJ72" s="214"/>
      <c r="CK72" s="214"/>
      <c r="CL72" s="214"/>
      <c r="CM72" s="214"/>
      <c r="CN72" s="214"/>
      <c r="CO72" s="214"/>
      <c r="CP72" s="214"/>
      <c r="CQ72" s="214"/>
      <c r="CR72" s="214"/>
      <c r="CS72" s="214"/>
      <c r="CT72" s="214"/>
      <c r="CU72" s="214"/>
      <c r="CV72" s="214"/>
      <c r="CW72" s="214"/>
      <c r="CX72" s="214"/>
      <c r="CY72" s="214"/>
      <c r="CZ72" s="214"/>
      <c r="DA72" s="214"/>
      <c r="DB72" s="214"/>
      <c r="DC72" s="214"/>
      <c r="DD72" s="214"/>
      <c r="DE72" s="214"/>
      <c r="DF72" s="214"/>
      <c r="DG72" s="214"/>
      <c r="DH72" s="214"/>
      <c r="DI72" s="214"/>
      <c r="DJ72" s="214"/>
      <c r="DK72" s="214"/>
      <c r="DL72" s="214"/>
      <c r="DM72" s="214"/>
      <c r="DN72" s="214"/>
      <c r="DO72" s="214"/>
      <c r="DP72" s="214"/>
      <c r="DQ72" s="214"/>
      <c r="DR72" s="214"/>
      <c r="DS72" s="214"/>
      <c r="DT72" s="214"/>
      <c r="DU72" s="214"/>
      <c r="DV72" s="214"/>
      <c r="DW72" s="214"/>
      <c r="DX72" s="214"/>
      <c r="DY72" s="214"/>
      <c r="DZ72" s="214"/>
      <c r="EA72" s="214"/>
      <c r="EB72" s="214"/>
      <c r="EC72" s="214"/>
      <c r="ED72" s="214"/>
      <c r="EE72" s="214"/>
      <c r="EF72" s="214"/>
      <c r="EG72" s="214"/>
      <c r="EH72" s="214"/>
      <c r="EI72" s="214"/>
      <c r="EJ72" s="214"/>
      <c r="EK72" s="214"/>
      <c r="EL72" s="214"/>
      <c r="EM72" s="214"/>
      <c r="EN72" s="214"/>
      <c r="EO72" s="214"/>
      <c r="EP72" s="214"/>
      <c r="EQ72" s="214"/>
      <c r="ER72" s="215"/>
      <c r="ES72" s="213"/>
      <c r="ET72" s="214"/>
      <c r="EU72" s="214"/>
      <c r="EV72" s="214"/>
      <c r="EW72" s="214"/>
      <c r="EX72" s="214"/>
      <c r="EY72" s="214"/>
      <c r="EZ72" s="214"/>
      <c r="FA72" s="214"/>
      <c r="FB72" s="214"/>
      <c r="FC72" s="214"/>
      <c r="FD72" s="214"/>
      <c r="FE72" s="214"/>
      <c r="FF72" s="214"/>
      <c r="FG72" s="214"/>
      <c r="FH72" s="214"/>
      <c r="FI72" s="214"/>
      <c r="FJ72" s="214"/>
      <c r="FK72" s="214"/>
      <c r="FL72" s="214"/>
      <c r="FM72" s="214"/>
      <c r="FN72" s="214"/>
      <c r="FO72" s="214"/>
      <c r="FP72" s="214"/>
      <c r="FQ72" s="214"/>
      <c r="FR72" s="214"/>
      <c r="FS72" s="214"/>
      <c r="FT72" s="214"/>
      <c r="FU72" s="214"/>
      <c r="FV72" s="214"/>
      <c r="FW72" s="214"/>
      <c r="FX72" s="214"/>
      <c r="FY72" s="214"/>
      <c r="FZ72" s="214"/>
      <c r="GA72" s="214"/>
      <c r="GB72" s="214"/>
      <c r="GC72" s="214"/>
      <c r="GD72" s="214"/>
      <c r="GE72" s="215"/>
    </row>
    <row r="73" spans="1:187" ht="11.25" customHeight="1" x14ac:dyDescent="0.2">
      <c r="A73" s="217" t="s">
        <v>16</v>
      </c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218"/>
      <c r="AB73" s="218"/>
      <c r="AC73" s="218"/>
      <c r="AD73" s="218"/>
      <c r="AE73" s="218"/>
      <c r="AF73" s="218"/>
      <c r="AG73" s="218"/>
      <c r="AH73" s="218"/>
      <c r="AI73" s="218"/>
      <c r="AJ73" s="218"/>
      <c r="AK73" s="218"/>
      <c r="AL73" s="218"/>
      <c r="AM73" s="218"/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218"/>
      <c r="BD73" s="218"/>
      <c r="BE73" s="218"/>
      <c r="BF73" s="218"/>
      <c r="BG73" s="218"/>
      <c r="BH73" s="218"/>
      <c r="BI73" s="218"/>
      <c r="BJ73" s="218"/>
      <c r="BK73" s="218"/>
      <c r="BL73" s="218"/>
      <c r="BM73" s="218"/>
      <c r="BN73" s="218"/>
      <c r="BO73" s="218"/>
      <c r="BP73" s="218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  <c r="CN73" s="218"/>
      <c r="CO73" s="218"/>
      <c r="CP73" s="218"/>
      <c r="CQ73" s="218"/>
      <c r="CR73" s="218"/>
      <c r="CS73" s="218"/>
      <c r="CT73" s="218"/>
      <c r="CU73" s="218"/>
      <c r="CV73" s="218"/>
      <c r="CW73" s="218"/>
      <c r="CX73" s="218"/>
      <c r="CY73" s="218"/>
      <c r="CZ73" s="218"/>
      <c r="DA73" s="218"/>
      <c r="DB73" s="218"/>
      <c r="DC73" s="218"/>
      <c r="DD73" s="218"/>
      <c r="DE73" s="218"/>
      <c r="DF73" s="218"/>
      <c r="DG73" s="218"/>
      <c r="DH73" s="218"/>
      <c r="DI73" s="218"/>
      <c r="DJ73" s="218"/>
      <c r="DK73" s="218"/>
      <c r="DL73" s="218"/>
      <c r="DM73" s="218"/>
      <c r="DN73" s="218"/>
      <c r="DO73" s="218"/>
      <c r="DP73" s="218"/>
      <c r="DQ73" s="218"/>
      <c r="DR73" s="218"/>
      <c r="DS73" s="218"/>
      <c r="DT73" s="218"/>
      <c r="DU73" s="218"/>
      <c r="DV73" s="218"/>
      <c r="DW73" s="218"/>
      <c r="DX73" s="218"/>
      <c r="DY73" s="218"/>
      <c r="DZ73" s="218"/>
      <c r="EA73" s="218"/>
      <c r="EB73" s="218"/>
      <c r="EC73" s="218"/>
      <c r="ED73" s="218"/>
      <c r="EE73" s="218"/>
      <c r="EF73" s="218"/>
      <c r="EG73" s="218"/>
      <c r="EH73" s="218"/>
      <c r="EI73" s="218"/>
      <c r="EJ73" s="218"/>
      <c r="EK73" s="218"/>
      <c r="EL73" s="218"/>
      <c r="EM73" s="218"/>
      <c r="EN73" s="218"/>
      <c r="EO73" s="218"/>
      <c r="EP73" s="218"/>
      <c r="EQ73" s="218"/>
      <c r="ER73" s="219"/>
      <c r="ES73" s="213"/>
      <c r="ET73" s="214"/>
      <c r="EU73" s="214"/>
      <c r="EV73" s="214"/>
      <c r="EW73" s="214"/>
      <c r="EX73" s="214"/>
      <c r="EY73" s="214"/>
      <c r="EZ73" s="214"/>
      <c r="FA73" s="214"/>
      <c r="FB73" s="214"/>
      <c r="FC73" s="214"/>
      <c r="FD73" s="214"/>
      <c r="FE73" s="214"/>
      <c r="FF73" s="214"/>
      <c r="FG73" s="214"/>
      <c r="FH73" s="214"/>
      <c r="FI73" s="214"/>
      <c r="FJ73" s="214"/>
      <c r="FK73" s="214"/>
      <c r="FL73" s="214"/>
      <c r="FM73" s="214"/>
      <c r="FN73" s="214"/>
      <c r="FO73" s="214"/>
      <c r="FP73" s="214"/>
      <c r="FQ73" s="214"/>
      <c r="FR73" s="214"/>
      <c r="FS73" s="214"/>
      <c r="FT73" s="214"/>
      <c r="FU73" s="214"/>
      <c r="FV73" s="214"/>
      <c r="FW73" s="214"/>
      <c r="FX73" s="214"/>
      <c r="FY73" s="214"/>
      <c r="FZ73" s="214"/>
      <c r="GA73" s="214"/>
      <c r="GB73" s="214"/>
      <c r="GC73" s="214"/>
      <c r="GD73" s="214"/>
      <c r="GE73" s="215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252" t="s">
        <v>207</v>
      </c>
      <c r="B75" s="252"/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52"/>
      <c r="Q75" s="252"/>
      <c r="R75" s="252"/>
      <c r="S75" s="252"/>
      <c r="T75" s="252"/>
      <c r="U75" s="252"/>
      <c r="V75" s="252"/>
      <c r="W75" s="252"/>
      <c r="X75" s="252"/>
      <c r="Y75" s="252"/>
      <c r="Z75" s="252"/>
      <c r="AA75" s="252"/>
      <c r="AB75" s="252"/>
      <c r="AC75" s="252"/>
      <c r="AD75" s="252"/>
      <c r="AE75" s="252"/>
      <c r="AF75" s="252"/>
      <c r="AG75" s="252"/>
      <c r="AH75" s="252"/>
      <c r="AI75" s="252"/>
      <c r="AJ75" s="252"/>
      <c r="AK75" s="252"/>
      <c r="AL75" s="252"/>
      <c r="AM75" s="252"/>
      <c r="AN75" s="252"/>
      <c r="AO75" s="252"/>
      <c r="AP75" s="252"/>
      <c r="AQ75" s="252"/>
      <c r="AR75" s="252"/>
      <c r="AS75" s="252"/>
      <c r="AT75" s="252"/>
      <c r="AU75" s="252"/>
      <c r="AV75" s="252"/>
      <c r="AW75" s="252"/>
      <c r="AX75" s="252"/>
      <c r="AY75" s="252"/>
      <c r="AZ75" s="252"/>
      <c r="BA75" s="252"/>
      <c r="BB75" s="252"/>
      <c r="BC75" s="252"/>
      <c r="BD75" s="252"/>
      <c r="BE75" s="252"/>
      <c r="BF75" s="252"/>
      <c r="BG75" s="252"/>
      <c r="BH75" s="252"/>
      <c r="BI75" s="252"/>
      <c r="BJ75" s="252"/>
      <c r="BK75" s="252"/>
      <c r="BL75" s="252"/>
      <c r="BM75" s="252"/>
      <c r="BN75" s="252"/>
      <c r="BO75" s="252"/>
      <c r="BP75" s="252"/>
      <c r="BQ75" s="252"/>
      <c r="BR75" s="252"/>
      <c r="BS75" s="252"/>
      <c r="BT75" s="252"/>
      <c r="BU75" s="252"/>
      <c r="BV75" s="252"/>
      <c r="BW75" s="252"/>
      <c r="BX75" s="252"/>
      <c r="BY75" s="252"/>
      <c r="BZ75" s="252"/>
      <c r="CA75" s="252"/>
      <c r="CB75" s="252"/>
      <c r="CC75" s="252"/>
      <c r="CD75" s="252"/>
      <c r="CE75" s="252"/>
      <c r="CF75" s="252"/>
      <c r="CG75" s="252"/>
      <c r="CH75" s="252"/>
      <c r="CI75" s="252"/>
      <c r="CJ75" s="252"/>
      <c r="CK75" s="252"/>
      <c r="CL75" s="252"/>
      <c r="CM75" s="252"/>
      <c r="CN75" s="252"/>
      <c r="CO75" s="252"/>
      <c r="CP75" s="252"/>
      <c r="CQ75" s="252"/>
      <c r="CR75" s="252"/>
      <c r="CS75" s="252"/>
      <c r="CT75" s="252"/>
      <c r="CU75" s="252"/>
      <c r="CV75" s="252"/>
      <c r="CW75" s="252"/>
      <c r="CX75" s="252"/>
      <c r="CY75" s="252"/>
      <c r="CZ75" s="252"/>
      <c r="DA75" s="252"/>
      <c r="DB75" s="252"/>
      <c r="DC75" s="252"/>
      <c r="DD75" s="252"/>
      <c r="DE75" s="252"/>
      <c r="DF75" s="252"/>
      <c r="DG75" s="252"/>
      <c r="DH75" s="252"/>
      <c r="DI75" s="252"/>
      <c r="DJ75" s="252"/>
      <c r="DK75" s="252"/>
      <c r="DL75" s="252"/>
      <c r="DM75" s="252"/>
      <c r="DN75" s="252"/>
      <c r="DO75" s="252"/>
      <c r="DP75" s="252"/>
      <c r="DQ75" s="252"/>
      <c r="DR75" s="252"/>
      <c r="DS75" s="252"/>
      <c r="DT75" s="252"/>
      <c r="DU75" s="252"/>
      <c r="DV75" s="252"/>
      <c r="DW75" s="252"/>
      <c r="DX75" s="252"/>
      <c r="DY75" s="252"/>
      <c r="DZ75" s="252"/>
      <c r="EA75" s="252"/>
      <c r="EB75" s="252"/>
      <c r="EC75" s="252"/>
      <c r="ED75" s="252"/>
      <c r="EE75" s="252"/>
      <c r="EF75" s="252"/>
      <c r="EG75" s="252"/>
      <c r="EH75" s="252"/>
      <c r="EI75" s="252"/>
      <c r="EJ75" s="252"/>
      <c r="EK75" s="252"/>
      <c r="EL75" s="252"/>
      <c r="EM75" s="252"/>
      <c r="EN75" s="252"/>
      <c r="EO75" s="252"/>
      <c r="EP75" s="252"/>
      <c r="EQ75" s="252"/>
      <c r="ER75" s="252"/>
      <c r="ES75" s="252"/>
      <c r="ET75" s="252"/>
      <c r="EU75" s="252"/>
      <c r="EV75" s="252"/>
      <c r="EW75" s="252"/>
      <c r="EX75" s="252"/>
      <c r="EY75" s="252"/>
      <c r="EZ75" s="252"/>
      <c r="FA75" s="252"/>
      <c r="FB75" s="252"/>
      <c r="FC75" s="252"/>
      <c r="FD75" s="252"/>
      <c r="FE75" s="252"/>
      <c r="FF75" s="252"/>
      <c r="FG75" s="252"/>
      <c r="FH75" s="252"/>
      <c r="FI75" s="252"/>
      <c r="FJ75" s="252"/>
      <c r="FK75" s="252"/>
      <c r="FL75" s="252"/>
      <c r="FM75" s="252"/>
      <c r="FN75" s="252"/>
      <c r="FO75" s="252"/>
      <c r="FP75" s="252"/>
      <c r="FQ75" s="252"/>
      <c r="FR75" s="252"/>
      <c r="FS75" s="252"/>
      <c r="FT75" s="252"/>
      <c r="FU75" s="252"/>
      <c r="FV75" s="252"/>
      <c r="FW75" s="252"/>
      <c r="FX75" s="252"/>
      <c r="FY75" s="252"/>
      <c r="FZ75" s="252"/>
      <c r="GA75" s="252"/>
      <c r="GB75" s="252"/>
      <c r="GC75" s="252"/>
      <c r="GD75" s="252"/>
      <c r="GE75" s="252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181" t="s">
        <v>155</v>
      </c>
      <c r="B77" s="181"/>
      <c r="C77" s="181"/>
      <c r="D77" s="181"/>
      <c r="E77" s="181"/>
      <c r="F77" s="181" t="s">
        <v>45</v>
      </c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W77" s="209"/>
      <c r="BX77" s="209"/>
      <c r="BY77" s="209"/>
      <c r="BZ77" s="209"/>
      <c r="CA77" s="209"/>
      <c r="CB77" s="209"/>
      <c r="CC77" s="209"/>
      <c r="CD77" s="209"/>
      <c r="CE77" s="209"/>
      <c r="CF77" s="209"/>
      <c r="CG77" s="209"/>
      <c r="CH77" s="209"/>
      <c r="CI77" s="209"/>
      <c r="CJ77" s="209"/>
      <c r="CK77" s="209"/>
      <c r="CL77" s="209"/>
      <c r="CM77" s="209"/>
      <c r="CN77" s="209"/>
      <c r="CO77" s="209"/>
      <c r="CP77" s="209"/>
      <c r="CQ77" s="209"/>
      <c r="CR77" s="209"/>
      <c r="CS77" s="209"/>
      <c r="CT77" s="209"/>
      <c r="CU77" s="209"/>
      <c r="CV77" s="209"/>
      <c r="CW77" s="209"/>
      <c r="CX77" s="209"/>
      <c r="CY77" s="209"/>
      <c r="CZ77" s="209"/>
      <c r="DA77" s="209"/>
      <c r="DB77" s="209"/>
      <c r="DC77" s="209"/>
      <c r="DD77" s="209"/>
      <c r="DE77" s="209"/>
      <c r="DF77" s="209"/>
      <c r="DG77" s="209"/>
      <c r="DH77" s="209"/>
      <c r="DI77" s="209"/>
      <c r="DJ77" s="209"/>
      <c r="DK77" s="209"/>
      <c r="DL77" s="209"/>
      <c r="DM77" s="209"/>
      <c r="DN77" s="209"/>
      <c r="DO77" s="209"/>
      <c r="DP77" s="209"/>
      <c r="DQ77" s="209"/>
      <c r="DR77" s="209"/>
      <c r="DS77" s="209"/>
      <c r="DT77" s="209"/>
      <c r="DU77" s="209"/>
      <c r="DV77" s="209"/>
      <c r="DW77" s="180" t="s">
        <v>219</v>
      </c>
      <c r="DX77" s="178"/>
      <c r="DY77" s="178"/>
      <c r="DZ77" s="178"/>
      <c r="EA77" s="178"/>
      <c r="EB77" s="178"/>
      <c r="EC77" s="178"/>
      <c r="ED77" s="178"/>
      <c r="EE77" s="178"/>
      <c r="EF77" s="178"/>
      <c r="EG77" s="178"/>
      <c r="EH77" s="178"/>
      <c r="EI77" s="178"/>
      <c r="EJ77" s="178"/>
      <c r="EK77" s="178"/>
      <c r="EL77" s="178"/>
      <c r="EM77" s="178"/>
      <c r="EN77" s="178"/>
      <c r="EO77" s="178"/>
      <c r="EP77" s="178"/>
      <c r="EQ77" s="178"/>
      <c r="ER77" s="179"/>
      <c r="ES77" s="180" t="s">
        <v>158</v>
      </c>
      <c r="ET77" s="185"/>
      <c r="EU77" s="185"/>
      <c r="EV77" s="185"/>
      <c r="EW77" s="185"/>
      <c r="EX77" s="185"/>
      <c r="EY77" s="185"/>
      <c r="EZ77" s="185"/>
      <c r="FA77" s="185"/>
      <c r="FB77" s="185"/>
      <c r="FC77" s="185"/>
      <c r="FD77" s="185"/>
      <c r="FE77" s="185"/>
      <c r="FF77" s="185"/>
      <c r="FG77" s="185"/>
      <c r="FH77" s="185"/>
      <c r="FI77" s="185"/>
      <c r="FJ77" s="185"/>
      <c r="FK77" s="185"/>
      <c r="FL77" s="185"/>
      <c r="FM77" s="185"/>
      <c r="FN77" s="185"/>
      <c r="FO77" s="185"/>
      <c r="FP77" s="185"/>
      <c r="FQ77" s="185"/>
      <c r="FR77" s="185"/>
      <c r="FS77" s="185"/>
      <c r="FT77" s="185"/>
      <c r="FU77" s="185"/>
      <c r="FV77" s="185"/>
      <c r="FW77" s="185"/>
      <c r="FX77" s="185"/>
      <c r="FY77" s="185"/>
      <c r="FZ77" s="185"/>
      <c r="GA77" s="185"/>
      <c r="GB77" s="185"/>
      <c r="GC77" s="185"/>
      <c r="GD77" s="185"/>
      <c r="GE77" s="190"/>
    </row>
    <row r="78" spans="1:187" ht="12.75" x14ac:dyDescent="0.2">
      <c r="A78" s="181">
        <v>1</v>
      </c>
      <c r="B78" s="181"/>
      <c r="C78" s="181"/>
      <c r="D78" s="181"/>
      <c r="E78" s="181"/>
      <c r="F78" s="226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I78" s="248"/>
      <c r="AJ78" s="248"/>
      <c r="AK78" s="248"/>
      <c r="AL78" s="248"/>
      <c r="AM78" s="248"/>
      <c r="AN78" s="248"/>
      <c r="AO78" s="248"/>
      <c r="AP78" s="248"/>
      <c r="AQ78" s="248"/>
      <c r="AR78" s="248"/>
      <c r="AS78" s="248"/>
      <c r="AT78" s="248"/>
      <c r="AU78" s="248"/>
      <c r="AV78" s="248"/>
      <c r="AW78" s="248"/>
      <c r="AX78" s="248"/>
      <c r="AY78" s="248"/>
      <c r="AZ78" s="248"/>
      <c r="BA78" s="248"/>
      <c r="BB78" s="248"/>
      <c r="BC78" s="248"/>
      <c r="BD78" s="248"/>
      <c r="BE78" s="248"/>
      <c r="BF78" s="248"/>
      <c r="BG78" s="248"/>
      <c r="BH78" s="248"/>
      <c r="BI78" s="248"/>
      <c r="BJ78" s="248"/>
      <c r="BK78" s="248"/>
      <c r="BL78" s="248"/>
      <c r="BM78" s="248"/>
      <c r="BN78" s="248"/>
      <c r="BO78" s="248"/>
      <c r="BP78" s="248"/>
      <c r="BQ78" s="248"/>
      <c r="BR78" s="248"/>
      <c r="BS78" s="248"/>
      <c r="BT78" s="248"/>
      <c r="BU78" s="248"/>
      <c r="BV78" s="248"/>
      <c r="BW78" s="248"/>
      <c r="BX78" s="248"/>
      <c r="BY78" s="248"/>
      <c r="BZ78" s="248"/>
      <c r="CA78" s="248"/>
      <c r="CB78" s="248"/>
      <c r="CC78" s="248"/>
      <c r="CD78" s="248"/>
      <c r="CE78" s="248"/>
      <c r="CF78" s="248"/>
      <c r="CG78" s="248"/>
      <c r="CH78" s="248"/>
      <c r="CI78" s="248"/>
      <c r="CJ78" s="248"/>
      <c r="CK78" s="248"/>
      <c r="CL78" s="248"/>
      <c r="CM78" s="248"/>
      <c r="CN78" s="248"/>
      <c r="CO78" s="248"/>
      <c r="CP78" s="248"/>
      <c r="CQ78" s="248"/>
      <c r="CR78" s="248"/>
      <c r="CS78" s="248"/>
      <c r="CT78" s="248"/>
      <c r="CU78" s="248"/>
      <c r="CV78" s="248"/>
      <c r="CW78" s="248"/>
      <c r="CX78" s="248"/>
      <c r="CY78" s="248"/>
      <c r="CZ78" s="248"/>
      <c r="DA78" s="248"/>
      <c r="DB78" s="248"/>
      <c r="DC78" s="248"/>
      <c r="DD78" s="248"/>
      <c r="DE78" s="248"/>
      <c r="DF78" s="248"/>
      <c r="DG78" s="248"/>
      <c r="DH78" s="248"/>
      <c r="DI78" s="248"/>
      <c r="DJ78" s="248"/>
      <c r="DK78" s="248"/>
      <c r="DL78" s="248"/>
      <c r="DM78" s="248"/>
      <c r="DN78" s="248"/>
      <c r="DO78" s="248"/>
      <c r="DP78" s="248"/>
      <c r="DQ78" s="248"/>
      <c r="DR78" s="248"/>
      <c r="DS78" s="248"/>
      <c r="DT78" s="248"/>
      <c r="DU78" s="248"/>
      <c r="DV78" s="249"/>
      <c r="DW78" s="180"/>
      <c r="DX78" s="178"/>
      <c r="DY78" s="178"/>
      <c r="DZ78" s="178"/>
      <c r="EA78" s="178"/>
      <c r="EB78" s="178"/>
      <c r="EC78" s="178"/>
      <c r="ED78" s="178"/>
      <c r="EE78" s="178"/>
      <c r="EF78" s="178"/>
      <c r="EG78" s="178"/>
      <c r="EH78" s="178"/>
      <c r="EI78" s="178"/>
      <c r="EJ78" s="178"/>
      <c r="EK78" s="178"/>
      <c r="EL78" s="178"/>
      <c r="EM78" s="178"/>
      <c r="EN78" s="178"/>
      <c r="EO78" s="178"/>
      <c r="EP78" s="178"/>
      <c r="EQ78" s="178"/>
      <c r="ER78" s="179"/>
      <c r="ES78" s="220"/>
      <c r="ET78" s="185"/>
      <c r="EU78" s="185"/>
      <c r="EV78" s="185"/>
      <c r="EW78" s="185"/>
      <c r="EX78" s="185"/>
      <c r="EY78" s="185"/>
      <c r="EZ78" s="185"/>
      <c r="FA78" s="185"/>
      <c r="FB78" s="185"/>
      <c r="FC78" s="185"/>
      <c r="FD78" s="185"/>
      <c r="FE78" s="185"/>
      <c r="FF78" s="185"/>
      <c r="FG78" s="185"/>
      <c r="FH78" s="185"/>
      <c r="FI78" s="185"/>
      <c r="FJ78" s="185"/>
      <c r="FK78" s="185"/>
      <c r="FL78" s="185"/>
      <c r="FM78" s="185"/>
      <c r="FN78" s="185"/>
      <c r="FO78" s="185"/>
      <c r="FP78" s="185"/>
      <c r="FQ78" s="185"/>
      <c r="FR78" s="185"/>
      <c r="FS78" s="185"/>
      <c r="FT78" s="185"/>
      <c r="FU78" s="185"/>
      <c r="FV78" s="185"/>
      <c r="FW78" s="185"/>
      <c r="FX78" s="185"/>
      <c r="FY78" s="185"/>
      <c r="FZ78" s="185"/>
      <c r="GA78" s="185"/>
      <c r="GB78" s="185"/>
      <c r="GC78" s="185"/>
      <c r="GD78" s="185"/>
      <c r="GE78" s="190"/>
    </row>
    <row r="79" spans="1:187" ht="26.25" customHeight="1" x14ac:dyDescent="0.2">
      <c r="A79" s="181">
        <v>2</v>
      </c>
      <c r="B79" s="181"/>
      <c r="C79" s="181"/>
      <c r="D79" s="181"/>
      <c r="E79" s="181"/>
      <c r="F79" s="226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I79" s="248"/>
      <c r="AJ79" s="248"/>
      <c r="AK79" s="248"/>
      <c r="AL79" s="248"/>
      <c r="AM79" s="248"/>
      <c r="AN79" s="248"/>
      <c r="AO79" s="248"/>
      <c r="AP79" s="248"/>
      <c r="AQ79" s="248"/>
      <c r="AR79" s="248"/>
      <c r="AS79" s="248"/>
      <c r="AT79" s="248"/>
      <c r="AU79" s="248"/>
      <c r="AV79" s="248"/>
      <c r="AW79" s="248"/>
      <c r="AX79" s="248"/>
      <c r="AY79" s="248"/>
      <c r="AZ79" s="248"/>
      <c r="BA79" s="248"/>
      <c r="BB79" s="248"/>
      <c r="BC79" s="248"/>
      <c r="BD79" s="248"/>
      <c r="BE79" s="248"/>
      <c r="BF79" s="248"/>
      <c r="BG79" s="248"/>
      <c r="BH79" s="248"/>
      <c r="BI79" s="248"/>
      <c r="BJ79" s="248"/>
      <c r="BK79" s="248"/>
      <c r="BL79" s="248"/>
      <c r="BM79" s="248"/>
      <c r="BN79" s="248"/>
      <c r="BO79" s="248"/>
      <c r="BP79" s="248"/>
      <c r="BQ79" s="248"/>
      <c r="BR79" s="248"/>
      <c r="BS79" s="248"/>
      <c r="BT79" s="248"/>
      <c r="BU79" s="248"/>
      <c r="BV79" s="248"/>
      <c r="BW79" s="248"/>
      <c r="BX79" s="248"/>
      <c r="BY79" s="248"/>
      <c r="BZ79" s="248"/>
      <c r="CA79" s="248"/>
      <c r="CB79" s="248"/>
      <c r="CC79" s="248"/>
      <c r="CD79" s="248"/>
      <c r="CE79" s="248"/>
      <c r="CF79" s="248"/>
      <c r="CG79" s="248"/>
      <c r="CH79" s="248"/>
      <c r="CI79" s="248"/>
      <c r="CJ79" s="248"/>
      <c r="CK79" s="248"/>
      <c r="CL79" s="248"/>
      <c r="CM79" s="248"/>
      <c r="CN79" s="248"/>
      <c r="CO79" s="248"/>
      <c r="CP79" s="248"/>
      <c r="CQ79" s="248"/>
      <c r="CR79" s="248"/>
      <c r="CS79" s="248"/>
      <c r="CT79" s="248"/>
      <c r="CU79" s="248"/>
      <c r="CV79" s="248"/>
      <c r="CW79" s="248"/>
      <c r="CX79" s="248"/>
      <c r="CY79" s="248"/>
      <c r="CZ79" s="248"/>
      <c r="DA79" s="248"/>
      <c r="DB79" s="248"/>
      <c r="DC79" s="248"/>
      <c r="DD79" s="248"/>
      <c r="DE79" s="248"/>
      <c r="DF79" s="248"/>
      <c r="DG79" s="248"/>
      <c r="DH79" s="248"/>
      <c r="DI79" s="248"/>
      <c r="DJ79" s="248"/>
      <c r="DK79" s="248"/>
      <c r="DL79" s="248"/>
      <c r="DM79" s="248"/>
      <c r="DN79" s="248"/>
      <c r="DO79" s="248"/>
      <c r="DP79" s="248"/>
      <c r="DQ79" s="248"/>
      <c r="DR79" s="248"/>
      <c r="DS79" s="248"/>
      <c r="DT79" s="248"/>
      <c r="DU79" s="248"/>
      <c r="DV79" s="249"/>
      <c r="DW79" s="180"/>
      <c r="DX79" s="178"/>
      <c r="DY79" s="178"/>
      <c r="DZ79" s="178"/>
      <c r="EA79" s="178"/>
      <c r="EB79" s="178"/>
      <c r="EC79" s="178"/>
      <c r="ED79" s="178"/>
      <c r="EE79" s="178"/>
      <c r="EF79" s="178"/>
      <c r="EG79" s="178"/>
      <c r="EH79" s="178"/>
      <c r="EI79" s="178"/>
      <c r="EJ79" s="178"/>
      <c r="EK79" s="178"/>
      <c r="EL79" s="178"/>
      <c r="EM79" s="178"/>
      <c r="EN79" s="178"/>
      <c r="EO79" s="178"/>
      <c r="EP79" s="178"/>
      <c r="EQ79" s="178"/>
      <c r="ER79" s="179"/>
      <c r="ES79" s="220"/>
      <c r="ET79" s="185"/>
      <c r="EU79" s="185"/>
      <c r="EV79" s="185"/>
      <c r="EW79" s="185"/>
      <c r="EX79" s="185"/>
      <c r="EY79" s="185"/>
      <c r="EZ79" s="185"/>
      <c r="FA79" s="185"/>
      <c r="FB79" s="185"/>
      <c r="FC79" s="185"/>
      <c r="FD79" s="185"/>
      <c r="FE79" s="185"/>
      <c r="FF79" s="185"/>
      <c r="FG79" s="185"/>
      <c r="FH79" s="185"/>
      <c r="FI79" s="185"/>
      <c r="FJ79" s="185"/>
      <c r="FK79" s="185"/>
      <c r="FL79" s="185"/>
      <c r="FM79" s="185"/>
      <c r="FN79" s="185"/>
      <c r="FO79" s="185"/>
      <c r="FP79" s="185"/>
      <c r="FQ79" s="185"/>
      <c r="FR79" s="185"/>
      <c r="FS79" s="185"/>
      <c r="FT79" s="185"/>
      <c r="FU79" s="185"/>
      <c r="FV79" s="185"/>
      <c r="FW79" s="185"/>
      <c r="FX79" s="185"/>
      <c r="FY79" s="185"/>
      <c r="FZ79" s="185"/>
      <c r="GA79" s="185"/>
      <c r="GB79" s="185"/>
      <c r="GC79" s="185"/>
      <c r="GD79" s="185"/>
      <c r="GE79" s="190"/>
    </row>
    <row r="80" spans="1:187" ht="25.5" customHeight="1" x14ac:dyDescent="0.2">
      <c r="A80" s="181">
        <v>3</v>
      </c>
      <c r="B80" s="181"/>
      <c r="C80" s="181"/>
      <c r="D80" s="181"/>
      <c r="E80" s="181"/>
      <c r="F80" s="226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48"/>
      <c r="X80" s="248"/>
      <c r="Y80" s="248"/>
      <c r="Z80" s="248"/>
      <c r="AA80" s="248"/>
      <c r="AB80" s="248"/>
      <c r="AC80" s="248"/>
      <c r="AD80" s="248"/>
      <c r="AE80" s="248"/>
      <c r="AF80" s="248"/>
      <c r="AG80" s="248"/>
      <c r="AH80" s="248"/>
      <c r="AI80" s="248"/>
      <c r="AJ80" s="248"/>
      <c r="AK80" s="248"/>
      <c r="AL80" s="248"/>
      <c r="AM80" s="248"/>
      <c r="AN80" s="248"/>
      <c r="AO80" s="248"/>
      <c r="AP80" s="248"/>
      <c r="AQ80" s="248"/>
      <c r="AR80" s="248"/>
      <c r="AS80" s="248"/>
      <c r="AT80" s="248"/>
      <c r="AU80" s="248"/>
      <c r="AV80" s="248"/>
      <c r="AW80" s="248"/>
      <c r="AX80" s="248"/>
      <c r="AY80" s="248"/>
      <c r="AZ80" s="248"/>
      <c r="BA80" s="248"/>
      <c r="BB80" s="248"/>
      <c r="BC80" s="248"/>
      <c r="BD80" s="248"/>
      <c r="BE80" s="248"/>
      <c r="BF80" s="248"/>
      <c r="BG80" s="248"/>
      <c r="BH80" s="248"/>
      <c r="BI80" s="248"/>
      <c r="BJ80" s="248"/>
      <c r="BK80" s="248"/>
      <c r="BL80" s="248"/>
      <c r="BM80" s="248"/>
      <c r="BN80" s="248"/>
      <c r="BO80" s="248"/>
      <c r="BP80" s="248"/>
      <c r="BQ80" s="248"/>
      <c r="BR80" s="248"/>
      <c r="BS80" s="248"/>
      <c r="BT80" s="248"/>
      <c r="BU80" s="248"/>
      <c r="BV80" s="248"/>
      <c r="BW80" s="248"/>
      <c r="BX80" s="248"/>
      <c r="BY80" s="248"/>
      <c r="BZ80" s="248"/>
      <c r="CA80" s="248"/>
      <c r="CB80" s="248"/>
      <c r="CC80" s="248"/>
      <c r="CD80" s="248"/>
      <c r="CE80" s="248"/>
      <c r="CF80" s="248"/>
      <c r="CG80" s="248"/>
      <c r="CH80" s="248"/>
      <c r="CI80" s="248"/>
      <c r="CJ80" s="248"/>
      <c r="CK80" s="248"/>
      <c r="CL80" s="248"/>
      <c r="CM80" s="248"/>
      <c r="CN80" s="248"/>
      <c r="CO80" s="248"/>
      <c r="CP80" s="248"/>
      <c r="CQ80" s="248"/>
      <c r="CR80" s="248"/>
      <c r="CS80" s="248"/>
      <c r="CT80" s="248"/>
      <c r="CU80" s="248"/>
      <c r="CV80" s="248"/>
      <c r="CW80" s="248"/>
      <c r="CX80" s="248"/>
      <c r="CY80" s="248"/>
      <c r="CZ80" s="248"/>
      <c r="DA80" s="248"/>
      <c r="DB80" s="248"/>
      <c r="DC80" s="248"/>
      <c r="DD80" s="248"/>
      <c r="DE80" s="248"/>
      <c r="DF80" s="248"/>
      <c r="DG80" s="248"/>
      <c r="DH80" s="248"/>
      <c r="DI80" s="248"/>
      <c r="DJ80" s="248"/>
      <c r="DK80" s="248"/>
      <c r="DL80" s="248"/>
      <c r="DM80" s="248"/>
      <c r="DN80" s="248"/>
      <c r="DO80" s="248"/>
      <c r="DP80" s="248"/>
      <c r="DQ80" s="248"/>
      <c r="DR80" s="248"/>
      <c r="DS80" s="248"/>
      <c r="DT80" s="248"/>
      <c r="DU80" s="248"/>
      <c r="DV80" s="249"/>
      <c r="DW80" s="180"/>
      <c r="DX80" s="178"/>
      <c r="DY80" s="178"/>
      <c r="DZ80" s="178"/>
      <c r="EA80" s="178"/>
      <c r="EB80" s="178"/>
      <c r="EC80" s="178"/>
      <c r="ED80" s="178"/>
      <c r="EE80" s="178"/>
      <c r="EF80" s="178"/>
      <c r="EG80" s="178"/>
      <c r="EH80" s="178"/>
      <c r="EI80" s="178"/>
      <c r="EJ80" s="178"/>
      <c r="EK80" s="178"/>
      <c r="EL80" s="178"/>
      <c r="EM80" s="178"/>
      <c r="EN80" s="178"/>
      <c r="EO80" s="178"/>
      <c r="EP80" s="178"/>
      <c r="EQ80" s="178"/>
      <c r="ER80" s="179"/>
      <c r="ES80" s="220"/>
      <c r="ET80" s="231"/>
      <c r="EU80" s="231"/>
      <c r="EV80" s="231"/>
      <c r="EW80" s="231"/>
      <c r="EX80" s="231"/>
      <c r="EY80" s="231"/>
      <c r="EZ80" s="231"/>
      <c r="FA80" s="231"/>
      <c r="FB80" s="231"/>
      <c r="FC80" s="231"/>
      <c r="FD80" s="231"/>
      <c r="FE80" s="231"/>
      <c r="FF80" s="231"/>
      <c r="FG80" s="231"/>
      <c r="FH80" s="231"/>
      <c r="FI80" s="231"/>
      <c r="FJ80" s="231"/>
      <c r="FK80" s="231"/>
      <c r="FL80" s="231"/>
      <c r="FM80" s="231"/>
      <c r="FN80" s="231"/>
      <c r="FO80" s="231"/>
      <c r="FP80" s="231"/>
      <c r="FQ80" s="231"/>
      <c r="FR80" s="231"/>
      <c r="FS80" s="231"/>
      <c r="FT80" s="231"/>
      <c r="FU80" s="231"/>
      <c r="FV80" s="231"/>
      <c r="FW80" s="231"/>
      <c r="FX80" s="231"/>
      <c r="FY80" s="231"/>
      <c r="FZ80" s="231"/>
      <c r="GA80" s="231"/>
      <c r="GB80" s="231"/>
      <c r="GC80" s="231"/>
      <c r="GD80" s="231"/>
      <c r="GE80" s="232"/>
    </row>
    <row r="81" spans="1:195" ht="11.25" customHeight="1" x14ac:dyDescent="0.2">
      <c r="A81" s="180" t="s">
        <v>16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5"/>
      <c r="BJ81" s="185"/>
      <c r="BK81" s="185"/>
      <c r="BL81" s="185"/>
      <c r="BM81" s="185"/>
      <c r="BN81" s="185"/>
      <c r="BO81" s="185"/>
      <c r="BP81" s="185"/>
      <c r="BQ81" s="185"/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85"/>
      <c r="CF81" s="185"/>
      <c r="CG81" s="185"/>
      <c r="CH81" s="185"/>
      <c r="CI81" s="185"/>
      <c r="CJ81" s="185"/>
      <c r="CK81" s="185"/>
      <c r="CL81" s="185"/>
      <c r="CM81" s="185"/>
      <c r="CN81" s="185"/>
      <c r="CO81" s="185"/>
      <c r="CP81" s="185"/>
      <c r="CQ81" s="185"/>
      <c r="CR81" s="185"/>
      <c r="CS81" s="185"/>
      <c r="CT81" s="185"/>
      <c r="CU81" s="185"/>
      <c r="CV81" s="185"/>
      <c r="CW81" s="185"/>
      <c r="CX81" s="185"/>
      <c r="CY81" s="185"/>
      <c r="CZ81" s="185"/>
      <c r="DA81" s="185"/>
      <c r="DB81" s="185"/>
      <c r="DC81" s="185"/>
      <c r="DD81" s="185"/>
      <c r="DE81" s="185"/>
      <c r="DF81" s="185"/>
      <c r="DG81" s="185"/>
      <c r="DH81" s="185"/>
      <c r="DI81" s="185"/>
      <c r="DJ81" s="185"/>
      <c r="DK81" s="185"/>
      <c r="DL81" s="185"/>
      <c r="DM81" s="185"/>
      <c r="DN81" s="185"/>
      <c r="DO81" s="185"/>
      <c r="DP81" s="185"/>
      <c r="DQ81" s="185"/>
      <c r="DR81" s="185"/>
      <c r="DS81" s="185"/>
      <c r="DT81" s="185"/>
      <c r="DU81" s="185"/>
      <c r="DV81" s="185"/>
      <c r="DW81" s="185"/>
      <c r="DX81" s="185"/>
      <c r="DY81" s="185"/>
      <c r="DZ81" s="185"/>
      <c r="EA81" s="185"/>
      <c r="EB81" s="185"/>
      <c r="EC81" s="185"/>
      <c r="ED81" s="185"/>
      <c r="EE81" s="185"/>
      <c r="EF81" s="185"/>
      <c r="EG81" s="185"/>
      <c r="EH81" s="185"/>
      <c r="EI81" s="185"/>
      <c r="EJ81" s="185"/>
      <c r="EK81" s="185"/>
      <c r="EL81" s="185"/>
      <c r="EM81" s="185"/>
      <c r="EN81" s="185"/>
      <c r="EO81" s="185"/>
      <c r="EP81" s="185"/>
      <c r="EQ81" s="185"/>
      <c r="ER81" s="190"/>
      <c r="ES81" s="220">
        <f>SUM(ES78:ES80)</f>
        <v>0</v>
      </c>
      <c r="ET81" s="185"/>
      <c r="EU81" s="185"/>
      <c r="EV81" s="185"/>
      <c r="EW81" s="185"/>
      <c r="EX81" s="185"/>
      <c r="EY81" s="185"/>
      <c r="EZ81" s="185"/>
      <c r="FA81" s="185"/>
      <c r="FB81" s="185"/>
      <c r="FC81" s="185"/>
      <c r="FD81" s="185"/>
      <c r="FE81" s="185"/>
      <c r="FF81" s="185"/>
      <c r="FG81" s="185"/>
      <c r="FH81" s="185"/>
      <c r="FI81" s="185"/>
      <c r="FJ81" s="185"/>
      <c r="FK81" s="185"/>
      <c r="FL81" s="185"/>
      <c r="FM81" s="185"/>
      <c r="FN81" s="185"/>
      <c r="FO81" s="185"/>
      <c r="FP81" s="185"/>
      <c r="FQ81" s="185"/>
      <c r="FR81" s="185"/>
      <c r="FS81" s="185"/>
      <c r="FT81" s="185"/>
      <c r="FU81" s="185"/>
      <c r="FV81" s="185"/>
      <c r="FW81" s="185"/>
      <c r="FX81" s="185"/>
      <c r="FY81" s="185"/>
      <c r="FZ81" s="185"/>
      <c r="GA81" s="185"/>
      <c r="GB81" s="185"/>
      <c r="GC81" s="185"/>
      <c r="GD81" s="185"/>
      <c r="GE81" s="190"/>
    </row>
    <row r="82" spans="1:195" ht="16.5" customHeight="1" x14ac:dyDescent="0.2">
      <c r="A82" s="229" t="s">
        <v>206</v>
      </c>
      <c r="B82" s="230"/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  <c r="CO82" s="230"/>
      <c r="CP82" s="230"/>
      <c r="CQ82" s="230"/>
      <c r="CR82" s="230"/>
      <c r="CS82" s="230"/>
      <c r="CT82" s="230"/>
      <c r="CU82" s="230"/>
      <c r="CV82" s="230"/>
      <c r="CW82" s="230"/>
      <c r="CX82" s="230"/>
      <c r="CY82" s="230"/>
      <c r="CZ82" s="230"/>
      <c r="DA82" s="230"/>
      <c r="DB82" s="230"/>
      <c r="DC82" s="230"/>
      <c r="DD82" s="230"/>
      <c r="DE82" s="230"/>
      <c r="DF82" s="230"/>
      <c r="DG82" s="230"/>
      <c r="DH82" s="230"/>
      <c r="DI82" s="230"/>
      <c r="DJ82" s="230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0"/>
      <c r="DW82" s="230"/>
      <c r="DX82" s="230"/>
      <c r="DY82" s="230"/>
      <c r="DZ82" s="230"/>
      <c r="EA82" s="230"/>
      <c r="EB82" s="230"/>
      <c r="EC82" s="230"/>
      <c r="ED82" s="230"/>
      <c r="EE82" s="230"/>
      <c r="EF82" s="230"/>
      <c r="EG82" s="230"/>
      <c r="EH82" s="230"/>
      <c r="EI82" s="230"/>
      <c r="EJ82" s="230"/>
      <c r="EK82" s="230"/>
      <c r="EL82" s="230"/>
      <c r="EM82" s="230"/>
      <c r="EN82" s="230"/>
      <c r="EO82" s="230"/>
      <c r="EP82" s="230"/>
      <c r="EQ82" s="230"/>
      <c r="ER82" s="230"/>
      <c r="ES82" s="230"/>
      <c r="ET82" s="230"/>
      <c r="EU82" s="230"/>
      <c r="EV82" s="230"/>
      <c r="EW82" s="230"/>
      <c r="EX82" s="230"/>
      <c r="EY82" s="230"/>
      <c r="EZ82" s="230"/>
      <c r="FA82" s="230"/>
      <c r="FB82" s="230"/>
      <c r="FC82" s="230"/>
      <c r="FD82" s="230"/>
      <c r="FE82" s="230"/>
      <c r="FF82" s="230"/>
      <c r="FG82" s="230"/>
      <c r="FH82" s="230"/>
      <c r="FI82" s="230"/>
      <c r="FJ82" s="230"/>
      <c r="FK82" s="230"/>
      <c r="FL82" s="230"/>
      <c r="FM82" s="230"/>
      <c r="FN82" s="230"/>
      <c r="FO82" s="230"/>
      <c r="FP82" s="230"/>
      <c r="FQ82" s="230"/>
      <c r="FR82" s="230"/>
      <c r="FS82" s="230"/>
      <c r="FT82" s="230"/>
      <c r="FU82" s="230"/>
      <c r="FV82" s="230"/>
      <c r="FW82" s="230"/>
      <c r="FX82" s="230"/>
      <c r="FY82" s="230"/>
      <c r="FZ82" s="230"/>
      <c r="GA82" s="230"/>
      <c r="GB82" s="230"/>
      <c r="GC82" s="230"/>
      <c r="GD82" s="230"/>
      <c r="GE82" s="230"/>
    </row>
    <row r="84" spans="1:195" ht="12" x14ac:dyDescent="0.2">
      <c r="A84" s="237" t="s">
        <v>209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37"/>
      <c r="DW84" s="237"/>
      <c r="DX84" s="237"/>
      <c r="DY84" s="237"/>
      <c r="DZ84" s="237"/>
      <c r="EA84" s="237"/>
      <c r="EB84" s="237"/>
      <c r="EC84" s="237"/>
      <c r="ED84" s="237"/>
      <c r="EE84" s="237"/>
      <c r="EF84" s="237"/>
      <c r="EG84" s="237"/>
      <c r="EH84" s="237"/>
      <c r="EI84" s="237"/>
      <c r="EJ84" s="237"/>
      <c r="EK84" s="237"/>
      <c r="EL84" s="237"/>
      <c r="EM84" s="237"/>
      <c r="EN84" s="237"/>
      <c r="EO84" s="237"/>
      <c r="EP84" s="237"/>
      <c r="EQ84" s="237"/>
      <c r="ER84" s="237"/>
      <c r="ES84" s="237"/>
      <c r="ET84" s="237"/>
      <c r="EU84" s="237"/>
      <c r="EV84" s="237"/>
      <c r="EW84" s="237"/>
      <c r="EX84" s="237"/>
      <c r="EY84" s="237"/>
      <c r="EZ84" s="237"/>
      <c r="FA84" s="237"/>
      <c r="FB84" s="237"/>
      <c r="FC84" s="237"/>
      <c r="FD84" s="237"/>
      <c r="FE84" s="237"/>
      <c r="FF84" s="237"/>
      <c r="FG84" s="237"/>
      <c r="FH84" s="237"/>
      <c r="FI84" s="237"/>
      <c r="FJ84" s="237"/>
      <c r="FK84" s="237"/>
      <c r="FL84" s="237"/>
      <c r="FM84" s="237"/>
      <c r="FN84" s="237"/>
      <c r="FO84" s="237"/>
      <c r="FP84" s="237"/>
      <c r="FQ84" s="237"/>
      <c r="FR84" s="237"/>
      <c r="FS84" s="237"/>
      <c r="FT84" s="237"/>
      <c r="FU84" s="237"/>
      <c r="FV84" s="237"/>
      <c r="FW84" s="237"/>
      <c r="FX84" s="237"/>
      <c r="FY84" s="237"/>
      <c r="FZ84" s="237"/>
      <c r="GA84" s="237"/>
      <c r="GB84" s="237"/>
      <c r="GC84" s="237"/>
      <c r="GD84" s="237"/>
      <c r="GE84" s="237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181" t="s">
        <v>155</v>
      </c>
      <c r="B86" s="181"/>
      <c r="C86" s="181"/>
      <c r="D86" s="181"/>
      <c r="E86" s="181"/>
      <c r="F86" s="181" t="s">
        <v>45</v>
      </c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W86" s="209"/>
      <c r="BX86" s="209"/>
      <c r="BY86" s="209"/>
      <c r="BZ86" s="209"/>
      <c r="CA86" s="209"/>
      <c r="CB86" s="209"/>
      <c r="CC86" s="209"/>
      <c r="CD86" s="209"/>
      <c r="CE86" s="209"/>
      <c r="CF86" s="209"/>
      <c r="CG86" s="209"/>
      <c r="CH86" s="209"/>
      <c r="CI86" s="209"/>
      <c r="CJ86" s="209"/>
      <c r="CK86" s="209"/>
      <c r="CL86" s="209"/>
      <c r="CM86" s="209"/>
      <c r="CN86" s="209"/>
      <c r="CO86" s="209"/>
      <c r="CP86" s="209"/>
      <c r="CQ86" s="209"/>
      <c r="CR86" s="209"/>
      <c r="CS86" s="209"/>
      <c r="CT86" s="209"/>
      <c r="CU86" s="209"/>
      <c r="CV86" s="209"/>
      <c r="CW86" s="209"/>
      <c r="CX86" s="209"/>
      <c r="CY86" s="209"/>
      <c r="CZ86" s="209"/>
      <c r="DA86" s="209"/>
      <c r="DB86" s="209"/>
      <c r="DC86" s="209"/>
      <c r="DD86" s="209"/>
      <c r="DE86" s="209"/>
      <c r="DF86" s="209"/>
      <c r="DG86" s="209"/>
      <c r="DH86" s="209"/>
      <c r="DI86" s="209"/>
      <c r="DJ86" s="209"/>
      <c r="DK86" s="209"/>
      <c r="DL86" s="209"/>
      <c r="DM86" s="209"/>
      <c r="DN86" s="209"/>
      <c r="DO86" s="209"/>
      <c r="DP86" s="209"/>
      <c r="DQ86" s="209"/>
      <c r="DR86" s="209"/>
      <c r="DS86" s="209"/>
      <c r="DT86" s="209"/>
      <c r="DU86" s="209"/>
      <c r="DV86" s="209"/>
      <c r="DW86" s="180" t="s">
        <v>219</v>
      </c>
      <c r="DX86" s="178"/>
      <c r="DY86" s="178"/>
      <c r="DZ86" s="178"/>
      <c r="EA86" s="178"/>
      <c r="EB86" s="178"/>
      <c r="EC86" s="178"/>
      <c r="ED86" s="178"/>
      <c r="EE86" s="178"/>
      <c r="EF86" s="178"/>
      <c r="EG86" s="178"/>
      <c r="EH86" s="178"/>
      <c r="EI86" s="178"/>
      <c r="EJ86" s="178"/>
      <c r="EK86" s="178"/>
      <c r="EL86" s="178"/>
      <c r="EM86" s="178"/>
      <c r="EN86" s="178"/>
      <c r="EO86" s="178"/>
      <c r="EP86" s="178"/>
      <c r="EQ86" s="178"/>
      <c r="ER86" s="179"/>
      <c r="ES86" s="180" t="s">
        <v>158</v>
      </c>
      <c r="ET86" s="185"/>
      <c r="EU86" s="185"/>
      <c r="EV86" s="185"/>
      <c r="EW86" s="185"/>
      <c r="EX86" s="185"/>
      <c r="EY86" s="185"/>
      <c r="EZ86" s="185"/>
      <c r="FA86" s="185"/>
      <c r="FB86" s="185"/>
      <c r="FC86" s="185"/>
      <c r="FD86" s="185"/>
      <c r="FE86" s="185"/>
      <c r="FF86" s="185"/>
      <c r="FG86" s="185"/>
      <c r="FH86" s="185"/>
      <c r="FI86" s="185"/>
      <c r="FJ86" s="185"/>
      <c r="FK86" s="185"/>
      <c r="FL86" s="185"/>
      <c r="FM86" s="185"/>
      <c r="FN86" s="185"/>
      <c r="FO86" s="185"/>
      <c r="FP86" s="185"/>
      <c r="FQ86" s="185"/>
      <c r="FR86" s="185"/>
      <c r="FS86" s="185"/>
      <c r="FT86" s="185"/>
      <c r="FU86" s="185"/>
      <c r="FV86" s="185"/>
      <c r="FW86" s="185"/>
      <c r="FX86" s="185"/>
      <c r="FY86" s="185"/>
      <c r="FZ86" s="185"/>
      <c r="GA86" s="185"/>
      <c r="GB86" s="185"/>
      <c r="GC86" s="185"/>
      <c r="GD86" s="185"/>
      <c r="GE86" s="190"/>
    </row>
    <row r="87" spans="1:195" ht="14.25" customHeight="1" x14ac:dyDescent="0.2">
      <c r="A87" s="181">
        <v>1</v>
      </c>
      <c r="B87" s="181"/>
      <c r="C87" s="181"/>
      <c r="D87" s="181"/>
      <c r="E87" s="181"/>
      <c r="F87" s="181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09"/>
      <c r="BS87" s="209"/>
      <c r="BT87" s="209"/>
      <c r="BU87" s="209"/>
      <c r="BV87" s="209"/>
      <c r="BW87" s="209"/>
      <c r="BX87" s="209"/>
      <c r="BY87" s="209"/>
      <c r="BZ87" s="209"/>
      <c r="CA87" s="209"/>
      <c r="CB87" s="209"/>
      <c r="CC87" s="209"/>
      <c r="CD87" s="209"/>
      <c r="CE87" s="209"/>
      <c r="CF87" s="209"/>
      <c r="CG87" s="209"/>
      <c r="CH87" s="209"/>
      <c r="CI87" s="209"/>
      <c r="CJ87" s="209"/>
      <c r="CK87" s="209"/>
      <c r="CL87" s="209"/>
      <c r="CM87" s="209"/>
      <c r="CN87" s="209"/>
      <c r="CO87" s="209"/>
      <c r="CP87" s="209"/>
      <c r="CQ87" s="209"/>
      <c r="CR87" s="209"/>
      <c r="CS87" s="209"/>
      <c r="CT87" s="209"/>
      <c r="CU87" s="209"/>
      <c r="CV87" s="209"/>
      <c r="CW87" s="209"/>
      <c r="CX87" s="209"/>
      <c r="CY87" s="209"/>
      <c r="CZ87" s="209"/>
      <c r="DA87" s="209"/>
      <c r="DB87" s="209"/>
      <c r="DC87" s="209"/>
      <c r="DD87" s="209"/>
      <c r="DE87" s="209"/>
      <c r="DF87" s="209"/>
      <c r="DG87" s="209"/>
      <c r="DH87" s="209"/>
      <c r="DI87" s="209"/>
      <c r="DJ87" s="209"/>
      <c r="DK87" s="209"/>
      <c r="DL87" s="209"/>
      <c r="DM87" s="209"/>
      <c r="DN87" s="209"/>
      <c r="DO87" s="209"/>
      <c r="DP87" s="209"/>
      <c r="DQ87" s="209"/>
      <c r="DR87" s="209"/>
      <c r="DS87" s="209"/>
      <c r="DT87" s="209"/>
      <c r="DU87" s="209"/>
      <c r="DV87" s="209"/>
      <c r="DW87" s="180"/>
      <c r="DX87" s="178"/>
      <c r="DY87" s="178"/>
      <c r="DZ87" s="178"/>
      <c r="EA87" s="178"/>
      <c r="EB87" s="178"/>
      <c r="EC87" s="178"/>
      <c r="ED87" s="178"/>
      <c r="EE87" s="178"/>
      <c r="EF87" s="178"/>
      <c r="EG87" s="178"/>
      <c r="EH87" s="178"/>
      <c r="EI87" s="178"/>
      <c r="EJ87" s="178"/>
      <c r="EK87" s="178"/>
      <c r="EL87" s="178"/>
      <c r="EM87" s="178"/>
      <c r="EN87" s="178"/>
      <c r="EO87" s="178"/>
      <c r="EP87" s="178"/>
      <c r="EQ87" s="178"/>
      <c r="ER87" s="179"/>
      <c r="ES87" s="180"/>
      <c r="ET87" s="185"/>
      <c r="EU87" s="185"/>
      <c r="EV87" s="185"/>
      <c r="EW87" s="185"/>
      <c r="EX87" s="185"/>
      <c r="EY87" s="185"/>
      <c r="EZ87" s="185"/>
      <c r="FA87" s="185"/>
      <c r="FB87" s="185"/>
      <c r="FC87" s="185"/>
      <c r="FD87" s="185"/>
      <c r="FE87" s="185"/>
      <c r="FF87" s="185"/>
      <c r="FG87" s="185"/>
      <c r="FH87" s="185"/>
      <c r="FI87" s="185"/>
      <c r="FJ87" s="185"/>
      <c r="FK87" s="185"/>
      <c r="FL87" s="185"/>
      <c r="FM87" s="185"/>
      <c r="FN87" s="185"/>
      <c r="FO87" s="185"/>
      <c r="FP87" s="185"/>
      <c r="FQ87" s="185"/>
      <c r="FR87" s="185"/>
      <c r="FS87" s="185"/>
      <c r="FT87" s="185"/>
      <c r="FU87" s="185"/>
      <c r="FV87" s="185"/>
      <c r="FW87" s="185"/>
      <c r="FX87" s="185"/>
      <c r="FY87" s="185"/>
      <c r="FZ87" s="185"/>
      <c r="GA87" s="185"/>
      <c r="GB87" s="185"/>
      <c r="GC87" s="185"/>
      <c r="GD87" s="185"/>
      <c r="GE87" s="190"/>
    </row>
    <row r="88" spans="1:195" ht="12.75" x14ac:dyDescent="0.2">
      <c r="A88" s="181">
        <v>2</v>
      </c>
      <c r="B88" s="181"/>
      <c r="C88" s="181"/>
      <c r="D88" s="181"/>
      <c r="E88" s="181"/>
      <c r="F88" s="181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09"/>
      <c r="BS88" s="209"/>
      <c r="BT88" s="209"/>
      <c r="BU88" s="209"/>
      <c r="BV88" s="209"/>
      <c r="BW88" s="209"/>
      <c r="BX88" s="209"/>
      <c r="BY88" s="209"/>
      <c r="BZ88" s="209"/>
      <c r="CA88" s="209"/>
      <c r="CB88" s="209"/>
      <c r="CC88" s="209"/>
      <c r="CD88" s="209"/>
      <c r="CE88" s="209"/>
      <c r="CF88" s="209"/>
      <c r="CG88" s="209"/>
      <c r="CH88" s="209"/>
      <c r="CI88" s="209"/>
      <c r="CJ88" s="209"/>
      <c r="CK88" s="209"/>
      <c r="CL88" s="209"/>
      <c r="CM88" s="209"/>
      <c r="CN88" s="209"/>
      <c r="CO88" s="209"/>
      <c r="CP88" s="209"/>
      <c r="CQ88" s="209"/>
      <c r="CR88" s="209"/>
      <c r="CS88" s="209"/>
      <c r="CT88" s="209"/>
      <c r="CU88" s="209"/>
      <c r="CV88" s="209"/>
      <c r="CW88" s="209"/>
      <c r="CX88" s="209"/>
      <c r="CY88" s="209"/>
      <c r="CZ88" s="209"/>
      <c r="DA88" s="209"/>
      <c r="DB88" s="209"/>
      <c r="DC88" s="209"/>
      <c r="DD88" s="209"/>
      <c r="DE88" s="209"/>
      <c r="DF88" s="209"/>
      <c r="DG88" s="209"/>
      <c r="DH88" s="209"/>
      <c r="DI88" s="209"/>
      <c r="DJ88" s="209"/>
      <c r="DK88" s="209"/>
      <c r="DL88" s="209"/>
      <c r="DM88" s="209"/>
      <c r="DN88" s="209"/>
      <c r="DO88" s="209"/>
      <c r="DP88" s="209"/>
      <c r="DQ88" s="209"/>
      <c r="DR88" s="209"/>
      <c r="DS88" s="209"/>
      <c r="DT88" s="209"/>
      <c r="DU88" s="209"/>
      <c r="DV88" s="209"/>
      <c r="DW88" s="180"/>
      <c r="DX88" s="178"/>
      <c r="DY88" s="178"/>
      <c r="DZ88" s="178"/>
      <c r="EA88" s="178"/>
      <c r="EB88" s="178"/>
      <c r="EC88" s="178"/>
      <c r="ED88" s="178"/>
      <c r="EE88" s="178"/>
      <c r="EF88" s="178"/>
      <c r="EG88" s="178"/>
      <c r="EH88" s="178"/>
      <c r="EI88" s="178"/>
      <c r="EJ88" s="178"/>
      <c r="EK88" s="178"/>
      <c r="EL88" s="178"/>
      <c r="EM88" s="178"/>
      <c r="EN88" s="178"/>
      <c r="EO88" s="178"/>
      <c r="EP88" s="178"/>
      <c r="EQ88" s="178"/>
      <c r="ER88" s="179"/>
      <c r="ES88" s="180"/>
      <c r="ET88" s="185"/>
      <c r="EU88" s="185"/>
      <c r="EV88" s="185"/>
      <c r="EW88" s="185"/>
      <c r="EX88" s="185"/>
      <c r="EY88" s="185"/>
      <c r="EZ88" s="185"/>
      <c r="FA88" s="185"/>
      <c r="FB88" s="185"/>
      <c r="FC88" s="185"/>
      <c r="FD88" s="185"/>
      <c r="FE88" s="185"/>
      <c r="FF88" s="185"/>
      <c r="FG88" s="185"/>
      <c r="FH88" s="185"/>
      <c r="FI88" s="185"/>
      <c r="FJ88" s="185"/>
      <c r="FK88" s="185"/>
      <c r="FL88" s="185"/>
      <c r="FM88" s="185"/>
      <c r="FN88" s="185"/>
      <c r="FO88" s="185"/>
      <c r="FP88" s="185"/>
      <c r="FQ88" s="185"/>
      <c r="FR88" s="185"/>
      <c r="FS88" s="185"/>
      <c r="FT88" s="185"/>
      <c r="FU88" s="185"/>
      <c r="FV88" s="185"/>
      <c r="FW88" s="185"/>
      <c r="FX88" s="185"/>
      <c r="FY88" s="185"/>
      <c r="FZ88" s="185"/>
      <c r="GA88" s="185"/>
      <c r="GB88" s="185"/>
      <c r="GC88" s="185"/>
      <c r="GD88" s="185"/>
      <c r="GE88" s="190"/>
    </row>
    <row r="89" spans="1:195" ht="11.25" customHeight="1" x14ac:dyDescent="0.2">
      <c r="A89" s="226" t="s">
        <v>16</v>
      </c>
      <c r="B89" s="227"/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7"/>
      <c r="BM89" s="227"/>
      <c r="BN89" s="227"/>
      <c r="BO89" s="227"/>
      <c r="BP89" s="227"/>
      <c r="BQ89" s="227"/>
      <c r="BR89" s="227"/>
      <c r="BS89" s="227"/>
      <c r="BT89" s="227"/>
      <c r="BU89" s="227"/>
      <c r="BV89" s="227"/>
      <c r="BW89" s="227"/>
      <c r="BX89" s="227"/>
      <c r="BY89" s="227"/>
      <c r="BZ89" s="227"/>
      <c r="CA89" s="227"/>
      <c r="CB89" s="227"/>
      <c r="CC89" s="227"/>
      <c r="CD89" s="227"/>
      <c r="CE89" s="227"/>
      <c r="CF89" s="227"/>
      <c r="CG89" s="227"/>
      <c r="CH89" s="227"/>
      <c r="CI89" s="227"/>
      <c r="CJ89" s="227"/>
      <c r="CK89" s="227"/>
      <c r="CL89" s="227"/>
      <c r="CM89" s="227"/>
      <c r="CN89" s="227"/>
      <c r="CO89" s="227"/>
      <c r="CP89" s="227"/>
      <c r="CQ89" s="227"/>
      <c r="CR89" s="227"/>
      <c r="CS89" s="227"/>
      <c r="CT89" s="227"/>
      <c r="CU89" s="227"/>
      <c r="CV89" s="227"/>
      <c r="CW89" s="227"/>
      <c r="CX89" s="227"/>
      <c r="CY89" s="227"/>
      <c r="CZ89" s="227"/>
      <c r="DA89" s="227"/>
      <c r="DB89" s="227"/>
      <c r="DC89" s="227"/>
      <c r="DD89" s="227"/>
      <c r="DE89" s="227"/>
      <c r="DF89" s="227"/>
      <c r="DG89" s="227"/>
      <c r="DH89" s="227"/>
      <c r="DI89" s="227"/>
      <c r="DJ89" s="227"/>
      <c r="DK89" s="227"/>
      <c r="DL89" s="227"/>
      <c r="DM89" s="227"/>
      <c r="DN89" s="227"/>
      <c r="DO89" s="227"/>
      <c r="DP89" s="227"/>
      <c r="DQ89" s="227"/>
      <c r="DR89" s="227"/>
      <c r="DS89" s="227"/>
      <c r="DT89" s="227"/>
      <c r="DU89" s="227"/>
      <c r="DV89" s="227"/>
      <c r="DW89" s="227"/>
      <c r="DX89" s="227"/>
      <c r="DY89" s="227"/>
      <c r="DZ89" s="227"/>
      <c r="EA89" s="227"/>
      <c r="EB89" s="227"/>
      <c r="EC89" s="227"/>
      <c r="ED89" s="227"/>
      <c r="EE89" s="227"/>
      <c r="EF89" s="227"/>
      <c r="EG89" s="227"/>
      <c r="EH89" s="227"/>
      <c r="EI89" s="227"/>
      <c r="EJ89" s="227"/>
      <c r="EK89" s="227"/>
      <c r="EL89" s="227"/>
      <c r="EM89" s="227"/>
      <c r="EN89" s="227"/>
      <c r="EO89" s="227"/>
      <c r="EP89" s="227"/>
      <c r="EQ89" s="227"/>
      <c r="ER89" s="228"/>
      <c r="ES89" s="180"/>
      <c r="ET89" s="185"/>
      <c r="EU89" s="185"/>
      <c r="EV89" s="185"/>
      <c r="EW89" s="185"/>
      <c r="EX89" s="185"/>
      <c r="EY89" s="185"/>
      <c r="EZ89" s="185"/>
      <c r="FA89" s="185"/>
      <c r="FB89" s="185"/>
      <c r="FC89" s="185"/>
      <c r="FD89" s="185"/>
      <c r="FE89" s="185"/>
      <c r="FF89" s="185"/>
      <c r="FG89" s="185"/>
      <c r="FH89" s="185"/>
      <c r="FI89" s="185"/>
      <c r="FJ89" s="185"/>
      <c r="FK89" s="185"/>
      <c r="FL89" s="185"/>
      <c r="FM89" s="185"/>
      <c r="FN89" s="185"/>
      <c r="FO89" s="185"/>
      <c r="FP89" s="185"/>
      <c r="FQ89" s="185"/>
      <c r="FR89" s="185"/>
      <c r="FS89" s="185"/>
      <c r="FT89" s="185"/>
      <c r="FU89" s="185"/>
      <c r="FV89" s="185"/>
      <c r="FW89" s="185"/>
      <c r="FX89" s="185"/>
      <c r="FY89" s="185"/>
      <c r="FZ89" s="185"/>
      <c r="GA89" s="185"/>
      <c r="GB89" s="185"/>
      <c r="GC89" s="185"/>
      <c r="GD89" s="185"/>
      <c r="GE89" s="190"/>
    </row>
    <row r="90" spans="1:195" ht="17.25" customHeight="1" x14ac:dyDescent="0.2">
      <c r="A90" s="229" t="s">
        <v>208</v>
      </c>
      <c r="B90" s="230"/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  <c r="AV90" s="230"/>
      <c r="AW90" s="230"/>
      <c r="AX90" s="230"/>
      <c r="AY90" s="230"/>
      <c r="AZ90" s="230"/>
      <c r="BA90" s="230"/>
      <c r="BB90" s="230"/>
      <c r="BC90" s="230"/>
      <c r="BD90" s="230"/>
      <c r="BE90" s="230"/>
      <c r="BF90" s="230"/>
      <c r="BG90" s="230"/>
      <c r="BH90" s="230"/>
      <c r="BI90" s="230"/>
      <c r="BJ90" s="230"/>
      <c r="BK90" s="230"/>
      <c r="BL90" s="230"/>
      <c r="BM90" s="230"/>
      <c r="BN90" s="230"/>
      <c r="BO90" s="230"/>
      <c r="BP90" s="230"/>
      <c r="BQ90" s="230"/>
      <c r="BR90" s="230"/>
      <c r="BS90" s="230"/>
      <c r="BT90" s="230"/>
      <c r="BU90" s="230"/>
      <c r="BV90" s="230"/>
      <c r="BW90" s="230"/>
      <c r="BX90" s="230"/>
      <c r="BY90" s="230"/>
      <c r="BZ90" s="230"/>
      <c r="CA90" s="230"/>
      <c r="CB90" s="230"/>
      <c r="CC90" s="230"/>
      <c r="CD90" s="230"/>
      <c r="CE90" s="230"/>
      <c r="CF90" s="230"/>
      <c r="CG90" s="230"/>
      <c r="CH90" s="230"/>
      <c r="CI90" s="230"/>
      <c r="CJ90" s="230"/>
      <c r="CK90" s="230"/>
      <c r="CL90" s="230"/>
      <c r="CM90" s="230"/>
      <c r="CN90" s="230"/>
      <c r="CO90" s="230"/>
      <c r="CP90" s="230"/>
      <c r="CQ90" s="230"/>
      <c r="CR90" s="230"/>
      <c r="CS90" s="230"/>
      <c r="CT90" s="230"/>
      <c r="CU90" s="230"/>
      <c r="CV90" s="230"/>
      <c r="CW90" s="230"/>
      <c r="CX90" s="230"/>
      <c r="CY90" s="230"/>
      <c r="CZ90" s="230"/>
      <c r="DA90" s="230"/>
      <c r="DB90" s="230"/>
      <c r="DC90" s="230"/>
      <c r="DD90" s="230"/>
      <c r="DE90" s="230"/>
      <c r="DF90" s="230"/>
      <c r="DG90" s="230"/>
      <c r="DH90" s="230"/>
      <c r="DI90" s="230"/>
      <c r="DJ90" s="230"/>
      <c r="DK90" s="230"/>
      <c r="DL90" s="230"/>
      <c r="DM90" s="230"/>
      <c r="DN90" s="230"/>
      <c r="DO90" s="230"/>
      <c r="DP90" s="230"/>
      <c r="DQ90" s="230"/>
      <c r="DR90" s="230"/>
      <c r="DS90" s="230"/>
      <c r="DT90" s="230"/>
      <c r="DU90" s="230"/>
      <c r="DV90" s="230"/>
      <c r="DW90" s="230"/>
      <c r="DX90" s="230"/>
      <c r="DY90" s="230"/>
      <c r="DZ90" s="230"/>
      <c r="EA90" s="230"/>
      <c r="EB90" s="230"/>
      <c r="EC90" s="230"/>
      <c r="ED90" s="230"/>
      <c r="EE90" s="230"/>
      <c r="EF90" s="230"/>
      <c r="EG90" s="230"/>
      <c r="EH90" s="230"/>
      <c r="EI90" s="230"/>
      <c r="EJ90" s="230"/>
      <c r="EK90" s="230"/>
      <c r="EL90" s="230"/>
      <c r="EM90" s="230"/>
      <c r="EN90" s="230"/>
      <c r="EO90" s="230"/>
      <c r="EP90" s="230"/>
      <c r="EQ90" s="230"/>
      <c r="ER90" s="230"/>
      <c r="ES90" s="230"/>
      <c r="ET90" s="230"/>
      <c r="EU90" s="230"/>
      <c r="EV90" s="230"/>
      <c r="EW90" s="230"/>
      <c r="EX90" s="230"/>
      <c r="EY90" s="230"/>
      <c r="EZ90" s="230"/>
      <c r="FA90" s="230"/>
      <c r="FB90" s="230"/>
      <c r="FC90" s="230"/>
      <c r="FD90" s="230"/>
      <c r="FE90" s="230"/>
      <c r="FF90" s="230"/>
      <c r="FG90" s="230"/>
      <c r="FH90" s="230"/>
      <c r="FI90" s="230"/>
      <c r="FJ90" s="230"/>
      <c r="FK90" s="230"/>
      <c r="FL90" s="230"/>
      <c r="FM90" s="230"/>
      <c r="FN90" s="230"/>
      <c r="FO90" s="230"/>
      <c r="FP90" s="230"/>
      <c r="FQ90" s="230"/>
      <c r="FR90" s="230"/>
      <c r="FS90" s="230"/>
      <c r="FT90" s="230"/>
      <c r="FU90" s="230"/>
      <c r="FV90" s="230"/>
      <c r="FW90" s="230"/>
      <c r="FX90" s="230"/>
      <c r="FY90" s="230"/>
      <c r="FZ90" s="230"/>
      <c r="GA90" s="230"/>
      <c r="GB90" s="230"/>
      <c r="GC90" s="230"/>
      <c r="GD90" s="230"/>
      <c r="GE90" s="230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188" t="s">
        <v>210</v>
      </c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88"/>
      <c r="DX92" s="188"/>
      <c r="DY92" s="188"/>
      <c r="DZ92" s="188"/>
      <c r="EA92" s="188"/>
      <c r="EB92" s="188"/>
      <c r="EC92" s="188"/>
      <c r="ED92" s="188"/>
      <c r="EE92" s="188"/>
      <c r="EF92" s="188"/>
      <c r="EG92" s="188"/>
      <c r="EH92" s="188"/>
      <c r="EI92" s="188"/>
      <c r="EJ92" s="188"/>
      <c r="EK92" s="188"/>
      <c r="EL92" s="188"/>
      <c r="EM92" s="188"/>
      <c r="EN92" s="188"/>
      <c r="EO92" s="188"/>
      <c r="EP92" s="188"/>
      <c r="EQ92" s="188"/>
      <c r="ER92" s="188"/>
      <c r="ES92" s="188"/>
      <c r="ET92" s="188"/>
      <c r="EU92" s="188"/>
      <c r="EV92" s="188"/>
      <c r="EW92" s="188"/>
      <c r="EX92" s="188"/>
      <c r="EY92" s="188"/>
      <c r="EZ92" s="188"/>
      <c r="FA92" s="188"/>
      <c r="FB92" s="188"/>
      <c r="FC92" s="188"/>
      <c r="FD92" s="188"/>
      <c r="FE92" s="188"/>
      <c r="FF92" s="188"/>
      <c r="FG92" s="188"/>
      <c r="FH92" s="188"/>
      <c r="FI92" s="188"/>
      <c r="FJ92" s="188"/>
      <c r="FK92" s="188"/>
      <c r="FL92" s="188"/>
      <c r="FM92" s="188"/>
      <c r="FN92" s="188"/>
      <c r="FO92" s="188"/>
      <c r="FP92" s="188"/>
      <c r="FQ92" s="188"/>
      <c r="FR92" s="188"/>
      <c r="FS92" s="188"/>
      <c r="FT92" s="188"/>
      <c r="FU92" s="188"/>
      <c r="FV92" s="188"/>
      <c r="FW92" s="188"/>
      <c r="FX92" s="188"/>
      <c r="FY92" s="188"/>
      <c r="FZ92" s="188"/>
      <c r="GA92" s="188"/>
      <c r="GB92" s="188"/>
      <c r="GC92" s="188"/>
      <c r="GD92" s="188"/>
      <c r="GE92" s="188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95" customHeight="1" x14ac:dyDescent="0.2">
      <c r="A94" s="201" t="s">
        <v>155</v>
      </c>
      <c r="B94" s="202"/>
      <c r="C94" s="202"/>
      <c r="D94" s="202"/>
      <c r="E94" s="203"/>
      <c r="F94" s="201" t="s">
        <v>45</v>
      </c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3"/>
      <c r="AR94" s="191" t="s">
        <v>219</v>
      </c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3"/>
      <c r="BD94" s="191" t="s">
        <v>189</v>
      </c>
      <c r="BE94" s="192"/>
      <c r="BF94" s="192"/>
      <c r="BG94" s="192"/>
      <c r="BH94" s="192"/>
      <c r="BI94" s="192"/>
      <c r="BJ94" s="192"/>
      <c r="BK94" s="192"/>
      <c r="BL94" s="192"/>
      <c r="BM94" s="193"/>
      <c r="BN94" s="191" t="s">
        <v>190</v>
      </c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3"/>
      <c r="CD94" s="191" t="s">
        <v>228</v>
      </c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1" t="s">
        <v>113</v>
      </c>
      <c r="CR94" s="210"/>
      <c r="CS94" s="210"/>
      <c r="CT94" s="210"/>
      <c r="CU94" s="210"/>
      <c r="CV94" s="210"/>
      <c r="CW94" s="210"/>
      <c r="CX94" s="210"/>
      <c r="CY94" s="192"/>
      <c r="CZ94" s="192"/>
      <c r="DA94" s="192"/>
      <c r="DB94" s="181" t="s">
        <v>221</v>
      </c>
      <c r="DC94" s="209"/>
      <c r="DD94" s="209"/>
      <c r="DE94" s="209"/>
      <c r="DF94" s="209"/>
      <c r="DG94" s="209"/>
      <c r="DH94" s="209"/>
      <c r="DI94" s="209"/>
      <c r="DJ94" s="209"/>
      <c r="DK94" s="209"/>
      <c r="DL94" s="209"/>
      <c r="DM94" s="209"/>
      <c r="DN94" s="191" t="s">
        <v>211</v>
      </c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  <c r="EC94" s="193"/>
      <c r="ED94" s="197" t="s">
        <v>192</v>
      </c>
      <c r="EE94" s="198"/>
      <c r="EF94" s="198"/>
      <c r="EG94" s="198"/>
      <c r="EH94" s="198"/>
      <c r="EI94" s="198"/>
      <c r="EJ94" s="198"/>
      <c r="EK94" s="198"/>
      <c r="EL94" s="198"/>
      <c r="EM94" s="198"/>
      <c r="EN94" s="198"/>
      <c r="EO94" s="198"/>
      <c r="EP94" s="198"/>
      <c r="EQ94" s="198"/>
      <c r="ER94" s="198"/>
      <c r="ES94" s="198"/>
      <c r="ET94" s="198"/>
      <c r="EU94" s="198"/>
      <c r="EV94" s="198"/>
      <c r="EW94" s="198"/>
      <c r="EX94" s="198"/>
      <c r="EY94" s="198"/>
      <c r="EZ94" s="198"/>
      <c r="FA94" s="198"/>
      <c r="FB94" s="198"/>
      <c r="FC94" s="198"/>
      <c r="FD94" s="198"/>
      <c r="FE94" s="198"/>
      <c r="FF94" s="198"/>
      <c r="FG94" s="198"/>
      <c r="FH94" s="198"/>
      <c r="FI94" s="198"/>
      <c r="FJ94" s="198"/>
      <c r="FK94" s="198"/>
      <c r="FL94" s="199"/>
      <c r="FM94" s="199"/>
      <c r="FN94" s="199"/>
      <c r="FO94" s="199"/>
      <c r="FP94" s="199"/>
      <c r="FQ94" s="199"/>
      <c r="FR94" s="199"/>
      <c r="FS94" s="199"/>
      <c r="FT94" s="199"/>
      <c r="FU94" s="199"/>
      <c r="FV94" s="199"/>
      <c r="FW94" s="199"/>
      <c r="FX94" s="199"/>
      <c r="FY94" s="199"/>
      <c r="FZ94" s="199"/>
      <c r="GA94" s="199"/>
      <c r="GB94" s="199"/>
      <c r="GC94" s="199"/>
      <c r="GD94" s="199"/>
      <c r="GE94" s="200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204"/>
      <c r="B95" s="205"/>
      <c r="C95" s="205"/>
      <c r="D95" s="205"/>
      <c r="E95" s="206"/>
      <c r="F95" s="204"/>
      <c r="G95" s="205"/>
      <c r="H95" s="205"/>
      <c r="I95" s="205"/>
      <c r="J95" s="205"/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5"/>
      <c r="AH95" s="205"/>
      <c r="AI95" s="205"/>
      <c r="AJ95" s="205"/>
      <c r="AK95" s="205"/>
      <c r="AL95" s="205"/>
      <c r="AM95" s="205"/>
      <c r="AN95" s="205"/>
      <c r="AO95" s="205"/>
      <c r="AP95" s="205"/>
      <c r="AQ95" s="206"/>
      <c r="AR95" s="194"/>
      <c r="AS95" s="195"/>
      <c r="AT95" s="195"/>
      <c r="AU95" s="195"/>
      <c r="AV95" s="195"/>
      <c r="AW95" s="195"/>
      <c r="AX95" s="195"/>
      <c r="AY95" s="195"/>
      <c r="AZ95" s="195"/>
      <c r="BA95" s="195"/>
      <c r="BB95" s="195"/>
      <c r="BC95" s="196"/>
      <c r="BD95" s="194"/>
      <c r="BE95" s="195"/>
      <c r="BF95" s="195"/>
      <c r="BG95" s="195"/>
      <c r="BH95" s="195"/>
      <c r="BI95" s="195"/>
      <c r="BJ95" s="195"/>
      <c r="BK95" s="195"/>
      <c r="BL95" s="195"/>
      <c r="BM95" s="196"/>
      <c r="BN95" s="194"/>
      <c r="BO95" s="195"/>
      <c r="BP95" s="195"/>
      <c r="BQ95" s="195"/>
      <c r="BR95" s="195"/>
      <c r="BS95" s="195"/>
      <c r="BT95" s="195"/>
      <c r="BU95" s="195"/>
      <c r="BV95" s="195"/>
      <c r="BW95" s="195"/>
      <c r="BX95" s="195"/>
      <c r="BY95" s="195"/>
      <c r="BZ95" s="195"/>
      <c r="CA95" s="195"/>
      <c r="CB95" s="195"/>
      <c r="CC95" s="196"/>
      <c r="CD95" s="194"/>
      <c r="CE95" s="195"/>
      <c r="CF95" s="195"/>
      <c r="CG95" s="195"/>
      <c r="CH95" s="195"/>
      <c r="CI95" s="195"/>
      <c r="CJ95" s="195"/>
      <c r="CK95" s="195"/>
      <c r="CL95" s="195"/>
      <c r="CM95" s="195"/>
      <c r="CN95" s="195"/>
      <c r="CO95" s="195"/>
      <c r="CP95" s="195"/>
      <c r="CQ95" s="211"/>
      <c r="CR95" s="212"/>
      <c r="CS95" s="212"/>
      <c r="CT95" s="212"/>
      <c r="CU95" s="212"/>
      <c r="CV95" s="212"/>
      <c r="CW95" s="212"/>
      <c r="CX95" s="212"/>
      <c r="CY95" s="195"/>
      <c r="CZ95" s="195"/>
      <c r="DA95" s="195"/>
      <c r="DB95" s="209"/>
      <c r="DC95" s="209"/>
      <c r="DD95" s="209"/>
      <c r="DE95" s="209"/>
      <c r="DF95" s="209"/>
      <c r="DG95" s="209"/>
      <c r="DH95" s="209"/>
      <c r="DI95" s="209"/>
      <c r="DJ95" s="209"/>
      <c r="DK95" s="209"/>
      <c r="DL95" s="209"/>
      <c r="DM95" s="209"/>
      <c r="DN95" s="194"/>
      <c r="DO95" s="195"/>
      <c r="DP95" s="195"/>
      <c r="DQ95" s="195"/>
      <c r="DR95" s="195"/>
      <c r="DS95" s="195"/>
      <c r="DT95" s="195"/>
      <c r="DU95" s="195"/>
      <c r="DV95" s="195"/>
      <c r="DW95" s="195"/>
      <c r="DX95" s="195"/>
      <c r="DY95" s="195"/>
      <c r="DZ95" s="195"/>
      <c r="EA95" s="195"/>
      <c r="EB95" s="195"/>
      <c r="EC95" s="196"/>
      <c r="ED95" s="180" t="s">
        <v>234</v>
      </c>
      <c r="EE95" s="178"/>
      <c r="EF95" s="178"/>
      <c r="EG95" s="178"/>
      <c r="EH95" s="178"/>
      <c r="EI95" s="178"/>
      <c r="EJ95" s="178"/>
      <c r="EK95" s="178"/>
      <c r="EL95" s="178"/>
      <c r="EM95" s="178"/>
      <c r="EN95" s="178"/>
      <c r="EO95" s="178"/>
      <c r="EP95" s="178"/>
      <c r="EQ95" s="178"/>
      <c r="ER95" s="178"/>
      <c r="ES95" s="178"/>
      <c r="ET95" s="178"/>
      <c r="EU95" s="178"/>
      <c r="EV95" s="180" t="s">
        <v>235</v>
      </c>
      <c r="EW95" s="185"/>
      <c r="EX95" s="185"/>
      <c r="EY95" s="185"/>
      <c r="EZ95" s="185"/>
      <c r="FA95" s="185"/>
      <c r="FB95" s="185"/>
      <c r="FC95" s="185"/>
      <c r="FD95" s="185"/>
      <c r="FE95" s="185"/>
      <c r="FF95" s="185"/>
      <c r="FG95" s="185"/>
      <c r="FH95" s="185"/>
      <c r="FI95" s="185"/>
      <c r="FJ95" s="185"/>
      <c r="FK95" s="190"/>
      <c r="FL95" s="185" t="s">
        <v>194</v>
      </c>
      <c r="FM95" s="185"/>
      <c r="FN95" s="185"/>
      <c r="FO95" s="185"/>
      <c r="FP95" s="185"/>
      <c r="FQ95" s="185"/>
      <c r="FR95" s="185"/>
      <c r="FS95" s="185"/>
      <c r="FT95" s="185"/>
      <c r="FU95" s="185"/>
      <c r="FV95" s="185"/>
      <c r="FW95" s="185"/>
      <c r="FX95" s="185"/>
      <c r="FY95" s="185"/>
      <c r="FZ95" s="185"/>
      <c r="GA95" s="185"/>
      <c r="GB95" s="185"/>
      <c r="GC95" s="185"/>
      <c r="GD95" s="185"/>
      <c r="GE95" s="190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181">
        <v>1</v>
      </c>
      <c r="B96" s="181"/>
      <c r="C96" s="181"/>
      <c r="D96" s="181"/>
      <c r="E96" s="181"/>
      <c r="F96" s="180">
        <v>2</v>
      </c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0">
        <v>3</v>
      </c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0">
        <v>4</v>
      </c>
      <c r="BE96" s="185"/>
      <c r="BF96" s="185"/>
      <c r="BG96" s="185"/>
      <c r="BH96" s="185"/>
      <c r="BI96" s="185"/>
      <c r="BJ96" s="185"/>
      <c r="BK96" s="185"/>
      <c r="BL96" s="185"/>
      <c r="BM96" s="190"/>
      <c r="BN96" s="180">
        <v>5</v>
      </c>
      <c r="BO96" s="185"/>
      <c r="BP96" s="185"/>
      <c r="BQ96" s="185"/>
      <c r="BR96" s="185"/>
      <c r="BS96" s="185"/>
      <c r="BT96" s="185"/>
      <c r="BU96" s="185"/>
      <c r="BV96" s="185"/>
      <c r="BW96" s="185"/>
      <c r="BX96" s="185"/>
      <c r="BY96" s="185"/>
      <c r="BZ96" s="185"/>
      <c r="CA96" s="185"/>
      <c r="CB96" s="185"/>
      <c r="CC96" s="190"/>
      <c r="CD96" s="180">
        <v>6</v>
      </c>
      <c r="CE96" s="185"/>
      <c r="CF96" s="185"/>
      <c r="CG96" s="185"/>
      <c r="CH96" s="185"/>
      <c r="CI96" s="185"/>
      <c r="CJ96" s="185"/>
      <c r="CK96" s="185"/>
      <c r="CL96" s="185"/>
      <c r="CM96" s="185"/>
      <c r="CN96" s="185"/>
      <c r="CO96" s="185"/>
      <c r="CP96" s="185"/>
      <c r="CQ96" s="181">
        <v>7</v>
      </c>
      <c r="CR96" s="181"/>
      <c r="CS96" s="181"/>
      <c r="CT96" s="181"/>
      <c r="CU96" s="181"/>
      <c r="CV96" s="181"/>
      <c r="CW96" s="181"/>
      <c r="CX96" s="181"/>
      <c r="CY96" s="181"/>
      <c r="CZ96" s="181"/>
      <c r="DA96" s="181"/>
      <c r="DB96" s="185">
        <v>8</v>
      </c>
      <c r="DC96" s="185"/>
      <c r="DD96" s="185"/>
      <c r="DE96" s="185"/>
      <c r="DF96" s="185"/>
      <c r="DG96" s="185"/>
      <c r="DH96" s="185"/>
      <c r="DI96" s="185"/>
      <c r="DJ96" s="185"/>
      <c r="DK96" s="185"/>
      <c r="DL96" s="185"/>
      <c r="DM96" s="190"/>
      <c r="DN96" s="180">
        <v>9</v>
      </c>
      <c r="DO96" s="185"/>
      <c r="DP96" s="185"/>
      <c r="DQ96" s="185"/>
      <c r="DR96" s="185"/>
      <c r="DS96" s="185"/>
      <c r="DT96" s="185"/>
      <c r="DU96" s="185"/>
      <c r="DV96" s="185"/>
      <c r="DW96" s="185"/>
      <c r="DX96" s="185"/>
      <c r="DY96" s="185"/>
      <c r="DZ96" s="185"/>
      <c r="EA96" s="185"/>
      <c r="EB96" s="185"/>
      <c r="EC96" s="190"/>
      <c r="ED96" s="180">
        <v>10</v>
      </c>
      <c r="EE96" s="185"/>
      <c r="EF96" s="185"/>
      <c r="EG96" s="185"/>
      <c r="EH96" s="185"/>
      <c r="EI96" s="185"/>
      <c r="EJ96" s="185"/>
      <c r="EK96" s="185"/>
      <c r="EL96" s="185"/>
      <c r="EM96" s="185"/>
      <c r="EN96" s="185"/>
      <c r="EO96" s="185"/>
      <c r="EP96" s="185"/>
      <c r="EQ96" s="185"/>
      <c r="ER96" s="185"/>
      <c r="ES96" s="185"/>
      <c r="ET96" s="185"/>
      <c r="EU96" s="185"/>
      <c r="EV96" s="180">
        <v>11</v>
      </c>
      <c r="EW96" s="185"/>
      <c r="EX96" s="185"/>
      <c r="EY96" s="185"/>
      <c r="EZ96" s="185"/>
      <c r="FA96" s="185"/>
      <c r="FB96" s="185"/>
      <c r="FC96" s="185"/>
      <c r="FD96" s="185"/>
      <c r="FE96" s="185"/>
      <c r="FF96" s="185"/>
      <c r="FG96" s="185"/>
      <c r="FH96" s="185"/>
      <c r="FI96" s="185"/>
      <c r="FJ96" s="185"/>
      <c r="FK96" s="190"/>
      <c r="FL96" s="185">
        <v>12</v>
      </c>
      <c r="FM96" s="185"/>
      <c r="FN96" s="185"/>
      <c r="FO96" s="185"/>
      <c r="FP96" s="185"/>
      <c r="FQ96" s="185"/>
      <c r="FR96" s="185"/>
      <c r="FS96" s="185"/>
      <c r="FT96" s="185"/>
      <c r="FU96" s="185"/>
      <c r="FV96" s="185"/>
      <c r="FW96" s="185"/>
      <c r="FX96" s="185"/>
      <c r="FY96" s="185"/>
      <c r="FZ96" s="185"/>
      <c r="GA96" s="185"/>
      <c r="GB96" s="185"/>
      <c r="GC96" s="185"/>
      <c r="GD96" s="185"/>
      <c r="GE96" s="190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181">
        <v>1</v>
      </c>
      <c r="B97" s="181"/>
      <c r="C97" s="181"/>
      <c r="D97" s="181"/>
      <c r="E97" s="181"/>
      <c r="F97" s="180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0"/>
      <c r="AS97" s="178"/>
      <c r="AT97" s="178"/>
      <c r="AU97" s="178"/>
      <c r="AV97" s="178"/>
      <c r="AW97" s="178"/>
      <c r="AX97" s="178"/>
      <c r="AY97" s="178"/>
      <c r="AZ97" s="178"/>
      <c r="BA97" s="178"/>
      <c r="BB97" s="178"/>
      <c r="BC97" s="178"/>
      <c r="BD97" s="180"/>
      <c r="BE97" s="178"/>
      <c r="BF97" s="178"/>
      <c r="BG97" s="178"/>
      <c r="BH97" s="178"/>
      <c r="BI97" s="178"/>
      <c r="BJ97" s="178"/>
      <c r="BK97" s="178"/>
      <c r="BL97" s="178"/>
      <c r="BM97" s="179"/>
      <c r="BN97" s="180"/>
      <c r="BO97" s="185"/>
      <c r="BP97" s="185"/>
      <c r="BQ97" s="185"/>
      <c r="BR97" s="185"/>
      <c r="BS97" s="185"/>
      <c r="BT97" s="185"/>
      <c r="BU97" s="185"/>
      <c r="BV97" s="185"/>
      <c r="BW97" s="185"/>
      <c r="BX97" s="185"/>
      <c r="BY97" s="185"/>
      <c r="BZ97" s="185"/>
      <c r="CA97" s="178"/>
      <c r="CB97" s="178"/>
      <c r="CC97" s="179"/>
      <c r="CD97" s="180"/>
      <c r="CE97" s="178"/>
      <c r="CF97" s="178"/>
      <c r="CG97" s="178"/>
      <c r="CH97" s="178"/>
      <c r="CI97" s="178"/>
      <c r="CJ97" s="178"/>
      <c r="CK97" s="178"/>
      <c r="CL97" s="178"/>
      <c r="CM97" s="178"/>
      <c r="CN97" s="178"/>
      <c r="CO97" s="178"/>
      <c r="CP97" s="178"/>
      <c r="CQ97" s="181"/>
      <c r="CR97" s="181"/>
      <c r="CS97" s="181"/>
      <c r="CT97" s="181"/>
      <c r="CU97" s="181"/>
      <c r="CV97" s="181"/>
      <c r="CW97" s="181"/>
      <c r="CX97" s="181"/>
      <c r="CY97" s="181"/>
      <c r="CZ97" s="181"/>
      <c r="DA97" s="181"/>
      <c r="DB97" s="185"/>
      <c r="DC97" s="185"/>
      <c r="DD97" s="185"/>
      <c r="DE97" s="185"/>
      <c r="DF97" s="185"/>
      <c r="DG97" s="185"/>
      <c r="DH97" s="185"/>
      <c r="DI97" s="185"/>
      <c r="DJ97" s="185"/>
      <c r="DK97" s="185"/>
      <c r="DL97" s="185"/>
      <c r="DM97" s="190"/>
      <c r="DN97" s="180"/>
      <c r="DO97" s="178"/>
      <c r="DP97" s="178"/>
      <c r="DQ97" s="178"/>
      <c r="DR97" s="178"/>
      <c r="DS97" s="178"/>
      <c r="DT97" s="178"/>
      <c r="DU97" s="178"/>
      <c r="DV97" s="178"/>
      <c r="DW97" s="178"/>
      <c r="DX97" s="178"/>
      <c r="DY97" s="178"/>
      <c r="DZ97" s="178"/>
      <c r="EA97" s="178"/>
      <c r="EB97" s="178"/>
      <c r="EC97" s="179"/>
      <c r="ED97" s="180"/>
      <c r="EE97" s="178"/>
      <c r="EF97" s="178"/>
      <c r="EG97" s="178"/>
      <c r="EH97" s="178"/>
      <c r="EI97" s="178"/>
      <c r="EJ97" s="178"/>
      <c r="EK97" s="178"/>
      <c r="EL97" s="178"/>
      <c r="EM97" s="178"/>
      <c r="EN97" s="178"/>
      <c r="EO97" s="178"/>
      <c r="EP97" s="178"/>
      <c r="EQ97" s="178"/>
      <c r="ER97" s="178"/>
      <c r="ES97" s="178"/>
      <c r="ET97" s="178"/>
      <c r="EU97" s="178"/>
      <c r="EV97" s="184"/>
      <c r="EW97" s="178"/>
      <c r="EX97" s="178"/>
      <c r="EY97" s="178"/>
      <c r="EZ97" s="178"/>
      <c r="FA97" s="178"/>
      <c r="FB97" s="178"/>
      <c r="FC97" s="178"/>
      <c r="FD97" s="178"/>
      <c r="FE97" s="178"/>
      <c r="FF97" s="178"/>
      <c r="FG97" s="178"/>
      <c r="FH97" s="178"/>
      <c r="FI97" s="178"/>
      <c r="FJ97" s="178"/>
      <c r="FK97" s="179"/>
      <c r="FL97" s="178"/>
      <c r="FM97" s="178"/>
      <c r="FN97" s="178"/>
      <c r="FO97" s="178"/>
      <c r="FP97" s="178"/>
      <c r="FQ97" s="178"/>
      <c r="FR97" s="178"/>
      <c r="FS97" s="178"/>
      <c r="FT97" s="178"/>
      <c r="FU97" s="178"/>
      <c r="FV97" s="178"/>
      <c r="FW97" s="178"/>
      <c r="FX97" s="178"/>
      <c r="FY97" s="178"/>
      <c r="FZ97" s="178"/>
      <c r="GA97" s="178"/>
      <c r="GB97" s="178"/>
      <c r="GC97" s="178"/>
      <c r="GD97" s="178"/>
      <c r="GE97" s="179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181">
        <v>2</v>
      </c>
      <c r="B98" s="181"/>
      <c r="C98" s="181"/>
      <c r="D98" s="181"/>
      <c r="E98" s="181"/>
      <c r="F98" s="180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0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80"/>
      <c r="BE98" s="178"/>
      <c r="BF98" s="178"/>
      <c r="BG98" s="178"/>
      <c r="BH98" s="178"/>
      <c r="BI98" s="178"/>
      <c r="BJ98" s="178"/>
      <c r="BK98" s="178"/>
      <c r="BL98" s="178"/>
      <c r="BM98" s="179"/>
      <c r="BN98" s="180"/>
      <c r="BO98" s="185"/>
      <c r="BP98" s="185"/>
      <c r="BQ98" s="185"/>
      <c r="BR98" s="185"/>
      <c r="BS98" s="185"/>
      <c r="BT98" s="185"/>
      <c r="BU98" s="185"/>
      <c r="BV98" s="185"/>
      <c r="BW98" s="185"/>
      <c r="BX98" s="185"/>
      <c r="BY98" s="185"/>
      <c r="BZ98" s="185"/>
      <c r="CA98" s="178"/>
      <c r="CB98" s="178"/>
      <c r="CC98" s="179"/>
      <c r="CD98" s="180"/>
      <c r="CE98" s="178"/>
      <c r="CF98" s="178"/>
      <c r="CG98" s="178"/>
      <c r="CH98" s="178"/>
      <c r="CI98" s="178"/>
      <c r="CJ98" s="178"/>
      <c r="CK98" s="178"/>
      <c r="CL98" s="178"/>
      <c r="CM98" s="178"/>
      <c r="CN98" s="178"/>
      <c r="CO98" s="178"/>
      <c r="CP98" s="178"/>
      <c r="CQ98" s="181"/>
      <c r="CR98" s="181"/>
      <c r="CS98" s="181"/>
      <c r="CT98" s="181"/>
      <c r="CU98" s="181"/>
      <c r="CV98" s="181"/>
      <c r="CW98" s="181"/>
      <c r="CX98" s="181"/>
      <c r="CY98" s="181"/>
      <c r="CZ98" s="181"/>
      <c r="DA98" s="181"/>
      <c r="DB98" s="185"/>
      <c r="DC98" s="185"/>
      <c r="DD98" s="185"/>
      <c r="DE98" s="185"/>
      <c r="DF98" s="185"/>
      <c r="DG98" s="185"/>
      <c r="DH98" s="185"/>
      <c r="DI98" s="185"/>
      <c r="DJ98" s="185"/>
      <c r="DK98" s="185"/>
      <c r="DL98" s="185"/>
      <c r="DM98" s="190"/>
      <c r="DN98" s="180"/>
      <c r="DO98" s="178"/>
      <c r="DP98" s="178"/>
      <c r="DQ98" s="178"/>
      <c r="DR98" s="178"/>
      <c r="DS98" s="178"/>
      <c r="DT98" s="178"/>
      <c r="DU98" s="178"/>
      <c r="DV98" s="178"/>
      <c r="DW98" s="178"/>
      <c r="DX98" s="178"/>
      <c r="DY98" s="178"/>
      <c r="DZ98" s="178"/>
      <c r="EA98" s="178"/>
      <c r="EB98" s="178"/>
      <c r="EC98" s="179"/>
      <c r="ED98" s="180"/>
      <c r="EE98" s="178"/>
      <c r="EF98" s="178"/>
      <c r="EG98" s="178"/>
      <c r="EH98" s="178"/>
      <c r="EI98" s="178"/>
      <c r="EJ98" s="178"/>
      <c r="EK98" s="178"/>
      <c r="EL98" s="178"/>
      <c r="EM98" s="178"/>
      <c r="EN98" s="178"/>
      <c r="EO98" s="178"/>
      <c r="EP98" s="178"/>
      <c r="EQ98" s="178"/>
      <c r="ER98" s="178"/>
      <c r="ES98" s="178"/>
      <c r="ET98" s="178"/>
      <c r="EU98" s="178"/>
      <c r="EV98" s="184"/>
      <c r="EW98" s="178"/>
      <c r="EX98" s="178"/>
      <c r="EY98" s="178"/>
      <c r="EZ98" s="178"/>
      <c r="FA98" s="178"/>
      <c r="FB98" s="178"/>
      <c r="FC98" s="178"/>
      <c r="FD98" s="178"/>
      <c r="FE98" s="178"/>
      <c r="FF98" s="178"/>
      <c r="FG98" s="178"/>
      <c r="FH98" s="178"/>
      <c r="FI98" s="178"/>
      <c r="FJ98" s="178"/>
      <c r="FK98" s="179"/>
      <c r="FL98" s="178"/>
      <c r="FM98" s="178"/>
      <c r="FN98" s="178"/>
      <c r="FO98" s="178"/>
      <c r="FP98" s="178"/>
      <c r="FQ98" s="178"/>
      <c r="FR98" s="178"/>
      <c r="FS98" s="178"/>
      <c r="FT98" s="178"/>
      <c r="FU98" s="178"/>
      <c r="FV98" s="178"/>
      <c r="FW98" s="178"/>
      <c r="FX98" s="178"/>
      <c r="FY98" s="178"/>
      <c r="FZ98" s="178"/>
      <c r="GA98" s="178"/>
      <c r="GB98" s="178"/>
      <c r="GC98" s="178"/>
      <c r="GD98" s="178"/>
      <c r="GE98" s="179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181">
        <v>3</v>
      </c>
      <c r="B99" s="181"/>
      <c r="C99" s="181"/>
      <c r="D99" s="181"/>
      <c r="E99" s="181"/>
      <c r="F99" s="180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0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80"/>
      <c r="BE99" s="178"/>
      <c r="BF99" s="178"/>
      <c r="BG99" s="178"/>
      <c r="BH99" s="178"/>
      <c r="BI99" s="178"/>
      <c r="BJ99" s="178"/>
      <c r="BK99" s="178"/>
      <c r="BL99" s="178"/>
      <c r="BM99" s="179"/>
      <c r="BN99" s="180"/>
      <c r="BO99" s="185"/>
      <c r="BP99" s="185"/>
      <c r="BQ99" s="185"/>
      <c r="BR99" s="185"/>
      <c r="BS99" s="185"/>
      <c r="BT99" s="185"/>
      <c r="BU99" s="185"/>
      <c r="BV99" s="185"/>
      <c r="BW99" s="185"/>
      <c r="BX99" s="185"/>
      <c r="BY99" s="185"/>
      <c r="BZ99" s="185"/>
      <c r="CA99" s="178"/>
      <c r="CB99" s="178"/>
      <c r="CC99" s="179"/>
      <c r="CD99" s="180"/>
      <c r="CE99" s="178"/>
      <c r="CF99" s="178"/>
      <c r="CG99" s="178"/>
      <c r="CH99" s="178"/>
      <c r="CI99" s="178"/>
      <c r="CJ99" s="178"/>
      <c r="CK99" s="178"/>
      <c r="CL99" s="178"/>
      <c r="CM99" s="178"/>
      <c r="CN99" s="178"/>
      <c r="CO99" s="178"/>
      <c r="CP99" s="178"/>
      <c r="CQ99" s="181"/>
      <c r="CR99" s="181"/>
      <c r="CS99" s="181"/>
      <c r="CT99" s="181"/>
      <c r="CU99" s="181"/>
      <c r="CV99" s="181"/>
      <c r="CW99" s="181"/>
      <c r="CX99" s="181"/>
      <c r="CY99" s="181"/>
      <c r="CZ99" s="181"/>
      <c r="DA99" s="181"/>
      <c r="DB99" s="185"/>
      <c r="DC99" s="185"/>
      <c r="DD99" s="185"/>
      <c r="DE99" s="185"/>
      <c r="DF99" s="185"/>
      <c r="DG99" s="185"/>
      <c r="DH99" s="185"/>
      <c r="DI99" s="185"/>
      <c r="DJ99" s="185"/>
      <c r="DK99" s="185"/>
      <c r="DL99" s="185"/>
      <c r="DM99" s="190"/>
      <c r="DN99" s="180"/>
      <c r="DO99" s="178"/>
      <c r="DP99" s="178"/>
      <c r="DQ99" s="178"/>
      <c r="DR99" s="178"/>
      <c r="DS99" s="178"/>
      <c r="DT99" s="178"/>
      <c r="DU99" s="178"/>
      <c r="DV99" s="178"/>
      <c r="DW99" s="178"/>
      <c r="DX99" s="178"/>
      <c r="DY99" s="178"/>
      <c r="DZ99" s="178"/>
      <c r="EA99" s="178"/>
      <c r="EB99" s="178"/>
      <c r="EC99" s="179"/>
      <c r="ED99" s="180"/>
      <c r="EE99" s="178"/>
      <c r="EF99" s="178"/>
      <c r="EG99" s="178"/>
      <c r="EH99" s="178"/>
      <c r="EI99" s="178"/>
      <c r="EJ99" s="178"/>
      <c r="EK99" s="178"/>
      <c r="EL99" s="178"/>
      <c r="EM99" s="178"/>
      <c r="EN99" s="178"/>
      <c r="EO99" s="178"/>
      <c r="EP99" s="178"/>
      <c r="EQ99" s="178"/>
      <c r="ER99" s="178"/>
      <c r="ES99" s="178"/>
      <c r="ET99" s="178"/>
      <c r="EU99" s="178"/>
      <c r="EV99" s="184"/>
      <c r="EW99" s="178"/>
      <c r="EX99" s="178"/>
      <c r="EY99" s="178"/>
      <c r="EZ99" s="178"/>
      <c r="FA99" s="178"/>
      <c r="FB99" s="178"/>
      <c r="FC99" s="178"/>
      <c r="FD99" s="178"/>
      <c r="FE99" s="178"/>
      <c r="FF99" s="178"/>
      <c r="FG99" s="178"/>
      <c r="FH99" s="178"/>
      <c r="FI99" s="178"/>
      <c r="FJ99" s="178"/>
      <c r="FK99" s="179"/>
      <c r="FL99" s="178"/>
      <c r="FM99" s="178"/>
      <c r="FN99" s="178"/>
      <c r="FO99" s="178"/>
      <c r="FP99" s="178"/>
      <c r="FQ99" s="178"/>
      <c r="FR99" s="178"/>
      <c r="FS99" s="178"/>
      <c r="FT99" s="178"/>
      <c r="FU99" s="178"/>
      <c r="FV99" s="178"/>
      <c r="FW99" s="178"/>
      <c r="FX99" s="178"/>
      <c r="FY99" s="178"/>
      <c r="FZ99" s="178"/>
      <c r="GA99" s="178"/>
      <c r="GB99" s="178"/>
      <c r="GC99" s="178"/>
      <c r="GD99" s="178"/>
      <c r="GE99" s="179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181"/>
      <c r="B100" s="181"/>
      <c r="C100" s="181"/>
      <c r="D100" s="181"/>
      <c r="E100" s="181"/>
      <c r="F100" s="182" t="s">
        <v>16</v>
      </c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0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80"/>
      <c r="BE100" s="178"/>
      <c r="BF100" s="178"/>
      <c r="BG100" s="178"/>
      <c r="BH100" s="178"/>
      <c r="BI100" s="178"/>
      <c r="BJ100" s="178"/>
      <c r="BK100" s="178"/>
      <c r="BL100" s="178"/>
      <c r="BM100" s="179"/>
      <c r="BN100" s="180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85"/>
      <c r="BY100" s="185"/>
      <c r="BZ100" s="185"/>
      <c r="CA100" s="178"/>
      <c r="CB100" s="178"/>
      <c r="CC100" s="179"/>
      <c r="CD100" s="180"/>
      <c r="CE100" s="178"/>
      <c r="CF100" s="178"/>
      <c r="CG100" s="178"/>
      <c r="CH100" s="178"/>
      <c r="CI100" s="178"/>
      <c r="CJ100" s="178"/>
      <c r="CK100" s="178"/>
      <c r="CL100" s="178"/>
      <c r="CM100" s="178"/>
      <c r="CN100" s="178"/>
      <c r="CO100" s="178"/>
      <c r="CP100" s="178"/>
      <c r="CQ100" s="181"/>
      <c r="CR100" s="181"/>
      <c r="CS100" s="181"/>
      <c r="CT100" s="181"/>
      <c r="CU100" s="181"/>
      <c r="CV100" s="181"/>
      <c r="CW100" s="181"/>
      <c r="CX100" s="181"/>
      <c r="CY100" s="181"/>
      <c r="CZ100" s="181"/>
      <c r="DA100" s="181"/>
      <c r="DB100" s="185"/>
      <c r="DC100" s="185"/>
      <c r="DD100" s="185"/>
      <c r="DE100" s="185"/>
      <c r="DF100" s="185"/>
      <c r="DG100" s="185"/>
      <c r="DH100" s="185"/>
      <c r="DI100" s="185"/>
      <c r="DJ100" s="185"/>
      <c r="DK100" s="185"/>
      <c r="DL100" s="185"/>
      <c r="DM100" s="190"/>
      <c r="DN100" s="180"/>
      <c r="DO100" s="178"/>
      <c r="DP100" s="178"/>
      <c r="DQ100" s="178"/>
      <c r="DR100" s="178"/>
      <c r="DS100" s="178"/>
      <c r="DT100" s="178"/>
      <c r="DU100" s="178"/>
      <c r="DV100" s="178"/>
      <c r="DW100" s="178"/>
      <c r="DX100" s="178"/>
      <c r="DY100" s="178"/>
      <c r="DZ100" s="178"/>
      <c r="EA100" s="178"/>
      <c r="EB100" s="178"/>
      <c r="EC100" s="179"/>
      <c r="ED100" s="180"/>
      <c r="EE100" s="178"/>
      <c r="EF100" s="178"/>
      <c r="EG100" s="178"/>
      <c r="EH100" s="178"/>
      <c r="EI100" s="178"/>
      <c r="EJ100" s="178"/>
      <c r="EK100" s="178"/>
      <c r="EL100" s="178"/>
      <c r="EM100" s="178"/>
      <c r="EN100" s="178"/>
      <c r="EO100" s="178"/>
      <c r="EP100" s="178"/>
      <c r="EQ100" s="178"/>
      <c r="ER100" s="178"/>
      <c r="ES100" s="178"/>
      <c r="ET100" s="178"/>
      <c r="EU100" s="178"/>
      <c r="EV100" s="184"/>
      <c r="EW100" s="178"/>
      <c r="EX100" s="178"/>
      <c r="EY100" s="178"/>
      <c r="EZ100" s="178"/>
      <c r="FA100" s="178"/>
      <c r="FB100" s="178"/>
      <c r="FC100" s="178"/>
      <c r="FD100" s="178"/>
      <c r="FE100" s="178"/>
      <c r="FF100" s="178"/>
      <c r="FG100" s="178"/>
      <c r="FH100" s="178"/>
      <c r="FI100" s="178"/>
      <c r="FJ100" s="178"/>
      <c r="FK100" s="179"/>
      <c r="FL100" s="178"/>
      <c r="FM100" s="178"/>
      <c r="FN100" s="178"/>
      <c r="FO100" s="178"/>
      <c r="FP100" s="178"/>
      <c r="FQ100" s="178"/>
      <c r="FR100" s="178"/>
      <c r="FS100" s="178"/>
      <c r="FT100" s="178"/>
      <c r="FU100" s="178"/>
      <c r="FV100" s="178"/>
      <c r="FW100" s="178"/>
      <c r="FX100" s="178"/>
      <c r="FY100" s="178"/>
      <c r="FZ100" s="178"/>
      <c r="GA100" s="178"/>
      <c r="GB100" s="178"/>
      <c r="GC100" s="178"/>
      <c r="GD100" s="178"/>
      <c r="GE100" s="179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229" t="s">
        <v>220</v>
      </c>
      <c r="B101" s="230"/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  <c r="AV101" s="230"/>
      <c r="AW101" s="230"/>
      <c r="AX101" s="230"/>
      <c r="AY101" s="230"/>
      <c r="AZ101" s="230"/>
      <c r="BA101" s="230"/>
      <c r="BB101" s="230"/>
      <c r="BC101" s="230"/>
      <c r="BD101" s="230"/>
      <c r="BE101" s="230"/>
      <c r="BF101" s="230"/>
      <c r="BG101" s="230"/>
      <c r="BH101" s="230"/>
      <c r="BI101" s="230"/>
      <c r="BJ101" s="230"/>
      <c r="BK101" s="230"/>
      <c r="BL101" s="230"/>
      <c r="BM101" s="230"/>
      <c r="BN101" s="230"/>
      <c r="BO101" s="230"/>
      <c r="BP101" s="230"/>
      <c r="BQ101" s="230"/>
      <c r="BR101" s="230"/>
      <c r="BS101" s="230"/>
      <c r="BT101" s="230"/>
      <c r="BU101" s="230"/>
      <c r="BV101" s="230"/>
      <c r="BW101" s="230"/>
      <c r="BX101" s="230"/>
      <c r="BY101" s="230"/>
      <c r="BZ101" s="230"/>
      <c r="CA101" s="230"/>
      <c r="CB101" s="230"/>
      <c r="CC101" s="230"/>
      <c r="CD101" s="230"/>
      <c r="CE101" s="230"/>
      <c r="CF101" s="230"/>
      <c r="CG101" s="230"/>
      <c r="CH101" s="230"/>
      <c r="CI101" s="230"/>
      <c r="CJ101" s="230"/>
      <c r="CK101" s="230"/>
      <c r="CL101" s="230"/>
      <c r="CM101" s="230"/>
      <c r="CN101" s="230"/>
      <c r="CO101" s="230"/>
      <c r="CP101" s="230"/>
      <c r="CQ101" s="230"/>
      <c r="CR101" s="230"/>
      <c r="CS101" s="230"/>
      <c r="CT101" s="230"/>
      <c r="CU101" s="230"/>
      <c r="CV101" s="230"/>
      <c r="CW101" s="230"/>
      <c r="CX101" s="230"/>
      <c r="CY101" s="230"/>
      <c r="CZ101" s="230"/>
      <c r="DA101" s="230"/>
      <c r="DB101" s="230"/>
      <c r="DC101" s="230"/>
      <c r="DD101" s="230"/>
      <c r="DE101" s="230"/>
      <c r="DF101" s="230"/>
      <c r="DG101" s="230"/>
      <c r="DH101" s="230"/>
      <c r="DI101" s="230"/>
      <c r="DJ101" s="230"/>
      <c r="DK101" s="230"/>
      <c r="DL101" s="230"/>
      <c r="DM101" s="230"/>
      <c r="DN101" s="230"/>
      <c r="DO101" s="230"/>
      <c r="DP101" s="230"/>
      <c r="DQ101" s="230"/>
      <c r="DR101" s="230"/>
      <c r="DS101" s="230"/>
      <c r="DT101" s="230"/>
      <c r="DU101" s="230"/>
      <c r="DV101" s="230"/>
      <c r="DW101" s="230"/>
      <c r="DX101" s="230"/>
      <c r="DY101" s="230"/>
      <c r="DZ101" s="230"/>
      <c r="EA101" s="230"/>
      <c r="EB101" s="230"/>
      <c r="EC101" s="230"/>
      <c r="ED101" s="230"/>
      <c r="EE101" s="230"/>
      <c r="EF101" s="230"/>
      <c r="EG101" s="230"/>
      <c r="EH101" s="230"/>
      <c r="EI101" s="230"/>
      <c r="EJ101" s="230"/>
      <c r="EK101" s="230"/>
      <c r="EL101" s="230"/>
      <c r="EM101" s="230"/>
      <c r="EN101" s="230"/>
      <c r="EO101" s="230"/>
      <c r="EP101" s="230"/>
      <c r="EQ101" s="230"/>
      <c r="ER101" s="230"/>
      <c r="ES101" s="230"/>
      <c r="ET101" s="230"/>
      <c r="EU101" s="230"/>
      <c r="EV101" s="230"/>
      <c r="EW101" s="230"/>
      <c r="EX101" s="230"/>
      <c r="EY101" s="230"/>
      <c r="EZ101" s="230"/>
      <c r="FA101" s="230"/>
      <c r="FB101" s="230"/>
      <c r="FC101" s="230"/>
      <c r="FD101" s="230"/>
      <c r="FE101" s="230"/>
      <c r="FF101" s="230"/>
      <c r="FG101" s="230"/>
      <c r="FH101" s="230"/>
      <c r="FI101" s="230"/>
      <c r="FJ101" s="230"/>
      <c r="FK101" s="230"/>
      <c r="FL101" s="230"/>
      <c r="FM101" s="230"/>
      <c r="FN101" s="230"/>
      <c r="FO101" s="230"/>
      <c r="FP101" s="230"/>
      <c r="FQ101" s="230"/>
      <c r="FR101" s="230"/>
      <c r="FS101" s="230"/>
      <c r="FT101" s="230"/>
      <c r="FU101" s="230"/>
      <c r="FV101" s="230"/>
      <c r="FW101" s="230"/>
      <c r="FX101" s="230"/>
      <c r="FY101" s="230"/>
      <c r="FZ101" s="230"/>
      <c r="GA101" s="230"/>
      <c r="GB101" s="230"/>
      <c r="GC101" s="230"/>
      <c r="GD101" s="230"/>
      <c r="GE101" s="230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188" t="s">
        <v>222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88"/>
      <c r="DX103" s="188"/>
      <c r="DY103" s="188"/>
      <c r="DZ103" s="188"/>
      <c r="EA103" s="188"/>
      <c r="EB103" s="188"/>
      <c r="EC103" s="188"/>
      <c r="ED103" s="188"/>
      <c r="EE103" s="188"/>
      <c r="EF103" s="188"/>
      <c r="EG103" s="188"/>
      <c r="EH103" s="188"/>
      <c r="EI103" s="188"/>
      <c r="EJ103" s="188"/>
      <c r="EK103" s="188"/>
      <c r="EL103" s="188"/>
      <c r="EM103" s="188"/>
      <c r="EN103" s="188"/>
      <c r="EO103" s="188"/>
      <c r="EP103" s="188"/>
      <c r="EQ103" s="188"/>
      <c r="ER103" s="188"/>
      <c r="ES103" s="188"/>
      <c r="ET103" s="188"/>
      <c r="EU103" s="188"/>
      <c r="EV103" s="188"/>
      <c r="EW103" s="188"/>
      <c r="EX103" s="188"/>
      <c r="EY103" s="188"/>
      <c r="EZ103" s="188"/>
      <c r="FA103" s="188"/>
      <c r="FB103" s="188"/>
      <c r="FC103" s="188"/>
      <c r="FD103" s="188"/>
      <c r="FE103" s="188"/>
      <c r="FF103" s="188"/>
      <c r="FG103" s="188"/>
      <c r="FH103" s="188"/>
      <c r="FI103" s="188"/>
      <c r="FJ103" s="188"/>
      <c r="FK103" s="188"/>
      <c r="FL103" s="188"/>
      <c r="FM103" s="188"/>
      <c r="FN103" s="188"/>
      <c r="FO103" s="188"/>
      <c r="FP103" s="188"/>
      <c r="FQ103" s="188"/>
      <c r="FR103" s="188"/>
      <c r="FS103" s="188"/>
      <c r="FT103" s="188"/>
      <c r="FU103" s="188"/>
      <c r="FV103" s="188"/>
      <c r="FW103" s="188"/>
      <c r="FX103" s="188"/>
      <c r="FY103" s="188"/>
      <c r="FZ103" s="188"/>
      <c r="GA103" s="188"/>
      <c r="GB103" s="188"/>
      <c r="GC103" s="188"/>
      <c r="GD103" s="188"/>
      <c r="GE103" s="188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95" customHeight="1" x14ac:dyDescent="0.2">
      <c r="A105" s="221" t="s">
        <v>155</v>
      </c>
      <c r="B105" s="221"/>
      <c r="C105" s="221"/>
      <c r="D105" s="221"/>
      <c r="E105" s="221"/>
      <c r="F105" s="213" t="s">
        <v>45</v>
      </c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4"/>
      <c r="BN105" s="214"/>
      <c r="BO105" s="214"/>
      <c r="BP105" s="214"/>
      <c r="BQ105" s="214"/>
      <c r="BR105" s="214"/>
      <c r="BS105" s="214"/>
      <c r="BT105" s="214"/>
      <c r="BU105" s="214"/>
      <c r="BV105" s="214"/>
      <c r="BW105" s="214"/>
      <c r="BX105" s="214"/>
      <c r="BY105" s="214"/>
      <c r="BZ105" s="214"/>
      <c r="CA105" s="214"/>
      <c r="CB105" s="214"/>
      <c r="CC105" s="214"/>
      <c r="CD105" s="214"/>
      <c r="CE105" s="214"/>
      <c r="CF105" s="214"/>
      <c r="CG105" s="214"/>
      <c r="CH105" s="214"/>
      <c r="CI105" s="214"/>
      <c r="CJ105" s="214"/>
      <c r="CK105" s="214"/>
      <c r="CL105" s="214"/>
      <c r="CM105" s="214"/>
      <c r="CN105" s="214"/>
      <c r="CO105" s="214"/>
      <c r="CP105" s="214"/>
      <c r="CQ105" s="214"/>
      <c r="CR105" s="214"/>
      <c r="CS105" s="214"/>
      <c r="CT105" s="214"/>
      <c r="CU105" s="214"/>
      <c r="CV105" s="214"/>
      <c r="CW105" s="214"/>
      <c r="CX105" s="214"/>
      <c r="CY105" s="214"/>
      <c r="CZ105" s="214"/>
      <c r="DA105" s="214"/>
      <c r="DB105" s="214"/>
      <c r="DC105" s="214"/>
      <c r="DD105" s="214"/>
      <c r="DE105" s="214"/>
      <c r="DF105" s="214"/>
      <c r="DG105" s="214"/>
      <c r="DH105" s="214"/>
      <c r="DI105" s="214"/>
      <c r="DJ105" s="214"/>
      <c r="DK105" s="214"/>
      <c r="DL105" s="214"/>
      <c r="DM105" s="214"/>
      <c r="DN105" s="214"/>
      <c r="DO105" s="214"/>
      <c r="DP105" s="214"/>
      <c r="DQ105" s="214"/>
      <c r="DR105" s="214"/>
      <c r="DS105" s="214"/>
      <c r="DT105" s="214"/>
      <c r="DU105" s="214"/>
      <c r="DV105" s="214"/>
      <c r="DW105" s="214"/>
      <c r="DX105" s="214"/>
      <c r="DY105" s="214"/>
      <c r="DZ105" s="214"/>
      <c r="EA105" s="214"/>
      <c r="EB105" s="214"/>
      <c r="EC105" s="214"/>
      <c r="ED105" s="214"/>
      <c r="EE105" s="214"/>
      <c r="EF105" s="214"/>
      <c r="EG105" s="214"/>
      <c r="EH105" s="214"/>
      <c r="EI105" s="214"/>
      <c r="EJ105" s="214"/>
      <c r="EK105" s="214"/>
      <c r="EL105" s="214"/>
      <c r="EM105" s="214"/>
      <c r="EN105" s="214"/>
      <c r="EO105" s="214"/>
      <c r="EP105" s="214"/>
      <c r="EQ105" s="214"/>
      <c r="ER105" s="215"/>
      <c r="ES105" s="213" t="s">
        <v>158</v>
      </c>
      <c r="ET105" s="214"/>
      <c r="EU105" s="214"/>
      <c r="EV105" s="214"/>
      <c r="EW105" s="214"/>
      <c r="EX105" s="214"/>
      <c r="EY105" s="214"/>
      <c r="EZ105" s="214"/>
      <c r="FA105" s="214"/>
      <c r="FB105" s="214"/>
      <c r="FC105" s="214"/>
      <c r="FD105" s="214"/>
      <c r="FE105" s="214"/>
      <c r="FF105" s="214"/>
      <c r="FG105" s="214"/>
      <c r="FH105" s="214"/>
      <c r="FI105" s="214"/>
      <c r="FJ105" s="214"/>
      <c r="FK105" s="214"/>
      <c r="FL105" s="214"/>
      <c r="FM105" s="214"/>
      <c r="FN105" s="214"/>
      <c r="FO105" s="214"/>
      <c r="FP105" s="214"/>
      <c r="FQ105" s="214"/>
      <c r="FR105" s="214"/>
      <c r="FS105" s="214"/>
      <c r="FT105" s="214"/>
      <c r="FU105" s="214"/>
      <c r="FV105" s="214"/>
      <c r="FW105" s="214"/>
      <c r="FX105" s="214"/>
      <c r="FY105" s="214"/>
      <c r="FZ105" s="214"/>
      <c r="GA105" s="214"/>
      <c r="GB105" s="214"/>
      <c r="GC105" s="214"/>
      <c r="GD105" s="214"/>
      <c r="GE105" s="215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221">
        <v>1</v>
      </c>
      <c r="B106" s="221"/>
      <c r="C106" s="221"/>
      <c r="D106" s="221"/>
      <c r="E106" s="221"/>
      <c r="F106" s="213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4"/>
      <c r="BN106" s="214"/>
      <c r="BO106" s="214"/>
      <c r="BP106" s="214"/>
      <c r="BQ106" s="214"/>
      <c r="BR106" s="214"/>
      <c r="BS106" s="214"/>
      <c r="BT106" s="214"/>
      <c r="BU106" s="214"/>
      <c r="BV106" s="214"/>
      <c r="BW106" s="214"/>
      <c r="BX106" s="214"/>
      <c r="BY106" s="214"/>
      <c r="BZ106" s="214"/>
      <c r="CA106" s="214"/>
      <c r="CB106" s="214"/>
      <c r="CC106" s="214"/>
      <c r="CD106" s="214"/>
      <c r="CE106" s="214"/>
      <c r="CF106" s="214"/>
      <c r="CG106" s="214"/>
      <c r="CH106" s="214"/>
      <c r="CI106" s="214"/>
      <c r="CJ106" s="214"/>
      <c r="CK106" s="214"/>
      <c r="CL106" s="214"/>
      <c r="CM106" s="214"/>
      <c r="CN106" s="214"/>
      <c r="CO106" s="214"/>
      <c r="CP106" s="214"/>
      <c r="CQ106" s="214"/>
      <c r="CR106" s="214"/>
      <c r="CS106" s="214"/>
      <c r="CT106" s="214"/>
      <c r="CU106" s="214"/>
      <c r="CV106" s="214"/>
      <c r="CW106" s="214"/>
      <c r="CX106" s="214"/>
      <c r="CY106" s="214"/>
      <c r="CZ106" s="214"/>
      <c r="DA106" s="214"/>
      <c r="DB106" s="214"/>
      <c r="DC106" s="214"/>
      <c r="DD106" s="214"/>
      <c r="DE106" s="214"/>
      <c r="DF106" s="214"/>
      <c r="DG106" s="214"/>
      <c r="DH106" s="214"/>
      <c r="DI106" s="214"/>
      <c r="DJ106" s="214"/>
      <c r="DK106" s="214"/>
      <c r="DL106" s="214"/>
      <c r="DM106" s="214"/>
      <c r="DN106" s="214"/>
      <c r="DO106" s="214"/>
      <c r="DP106" s="214"/>
      <c r="DQ106" s="214"/>
      <c r="DR106" s="214"/>
      <c r="DS106" s="214"/>
      <c r="DT106" s="214"/>
      <c r="DU106" s="214"/>
      <c r="DV106" s="214"/>
      <c r="DW106" s="214"/>
      <c r="DX106" s="214"/>
      <c r="DY106" s="214"/>
      <c r="DZ106" s="214"/>
      <c r="EA106" s="214"/>
      <c r="EB106" s="214"/>
      <c r="EC106" s="214"/>
      <c r="ED106" s="214"/>
      <c r="EE106" s="214"/>
      <c r="EF106" s="214"/>
      <c r="EG106" s="214"/>
      <c r="EH106" s="214"/>
      <c r="EI106" s="214"/>
      <c r="EJ106" s="214"/>
      <c r="EK106" s="214"/>
      <c r="EL106" s="214"/>
      <c r="EM106" s="214"/>
      <c r="EN106" s="214"/>
      <c r="EO106" s="214"/>
      <c r="EP106" s="214"/>
      <c r="EQ106" s="214"/>
      <c r="ER106" s="215"/>
      <c r="ES106" s="213"/>
      <c r="ET106" s="214"/>
      <c r="EU106" s="214"/>
      <c r="EV106" s="214"/>
      <c r="EW106" s="214"/>
      <c r="EX106" s="214"/>
      <c r="EY106" s="214"/>
      <c r="EZ106" s="214"/>
      <c r="FA106" s="214"/>
      <c r="FB106" s="214"/>
      <c r="FC106" s="214"/>
      <c r="FD106" s="214"/>
      <c r="FE106" s="214"/>
      <c r="FF106" s="214"/>
      <c r="FG106" s="214"/>
      <c r="FH106" s="214"/>
      <c r="FI106" s="214"/>
      <c r="FJ106" s="214"/>
      <c r="FK106" s="214"/>
      <c r="FL106" s="214"/>
      <c r="FM106" s="214"/>
      <c r="FN106" s="214"/>
      <c r="FO106" s="214"/>
      <c r="FP106" s="214"/>
      <c r="FQ106" s="214"/>
      <c r="FR106" s="214"/>
      <c r="FS106" s="214"/>
      <c r="FT106" s="214"/>
      <c r="FU106" s="214"/>
      <c r="FV106" s="214"/>
      <c r="FW106" s="214"/>
      <c r="FX106" s="214"/>
      <c r="FY106" s="214"/>
      <c r="FZ106" s="214"/>
      <c r="GA106" s="214"/>
      <c r="GB106" s="214"/>
      <c r="GC106" s="214"/>
      <c r="GD106" s="214"/>
      <c r="GE106" s="215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221">
        <v>2</v>
      </c>
      <c r="B107" s="221"/>
      <c r="C107" s="221"/>
      <c r="D107" s="221"/>
      <c r="E107" s="221"/>
      <c r="F107" s="213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4"/>
      <c r="BN107" s="214"/>
      <c r="BO107" s="214"/>
      <c r="BP107" s="214"/>
      <c r="BQ107" s="214"/>
      <c r="BR107" s="214"/>
      <c r="BS107" s="214"/>
      <c r="BT107" s="214"/>
      <c r="BU107" s="214"/>
      <c r="BV107" s="214"/>
      <c r="BW107" s="214"/>
      <c r="BX107" s="214"/>
      <c r="BY107" s="214"/>
      <c r="BZ107" s="214"/>
      <c r="CA107" s="214"/>
      <c r="CB107" s="214"/>
      <c r="CC107" s="214"/>
      <c r="CD107" s="214"/>
      <c r="CE107" s="214"/>
      <c r="CF107" s="214"/>
      <c r="CG107" s="214"/>
      <c r="CH107" s="214"/>
      <c r="CI107" s="214"/>
      <c r="CJ107" s="214"/>
      <c r="CK107" s="214"/>
      <c r="CL107" s="214"/>
      <c r="CM107" s="214"/>
      <c r="CN107" s="214"/>
      <c r="CO107" s="214"/>
      <c r="CP107" s="214"/>
      <c r="CQ107" s="214"/>
      <c r="CR107" s="214"/>
      <c r="CS107" s="214"/>
      <c r="CT107" s="214"/>
      <c r="CU107" s="214"/>
      <c r="CV107" s="214"/>
      <c r="CW107" s="214"/>
      <c r="CX107" s="214"/>
      <c r="CY107" s="214"/>
      <c r="CZ107" s="214"/>
      <c r="DA107" s="214"/>
      <c r="DB107" s="214"/>
      <c r="DC107" s="214"/>
      <c r="DD107" s="214"/>
      <c r="DE107" s="214"/>
      <c r="DF107" s="214"/>
      <c r="DG107" s="214"/>
      <c r="DH107" s="214"/>
      <c r="DI107" s="214"/>
      <c r="DJ107" s="214"/>
      <c r="DK107" s="214"/>
      <c r="DL107" s="214"/>
      <c r="DM107" s="214"/>
      <c r="DN107" s="214"/>
      <c r="DO107" s="214"/>
      <c r="DP107" s="214"/>
      <c r="DQ107" s="214"/>
      <c r="DR107" s="214"/>
      <c r="DS107" s="214"/>
      <c r="DT107" s="214"/>
      <c r="DU107" s="214"/>
      <c r="DV107" s="214"/>
      <c r="DW107" s="214"/>
      <c r="DX107" s="214"/>
      <c r="DY107" s="214"/>
      <c r="DZ107" s="214"/>
      <c r="EA107" s="214"/>
      <c r="EB107" s="214"/>
      <c r="EC107" s="214"/>
      <c r="ED107" s="214"/>
      <c r="EE107" s="214"/>
      <c r="EF107" s="214"/>
      <c r="EG107" s="214"/>
      <c r="EH107" s="214"/>
      <c r="EI107" s="214"/>
      <c r="EJ107" s="214"/>
      <c r="EK107" s="214"/>
      <c r="EL107" s="214"/>
      <c r="EM107" s="214"/>
      <c r="EN107" s="214"/>
      <c r="EO107" s="214"/>
      <c r="EP107" s="214"/>
      <c r="EQ107" s="214"/>
      <c r="ER107" s="215"/>
      <c r="ES107" s="213"/>
      <c r="ET107" s="214"/>
      <c r="EU107" s="214"/>
      <c r="EV107" s="214"/>
      <c r="EW107" s="214"/>
      <c r="EX107" s="214"/>
      <c r="EY107" s="214"/>
      <c r="EZ107" s="214"/>
      <c r="FA107" s="214"/>
      <c r="FB107" s="214"/>
      <c r="FC107" s="214"/>
      <c r="FD107" s="214"/>
      <c r="FE107" s="214"/>
      <c r="FF107" s="214"/>
      <c r="FG107" s="214"/>
      <c r="FH107" s="214"/>
      <c r="FI107" s="214"/>
      <c r="FJ107" s="214"/>
      <c r="FK107" s="214"/>
      <c r="FL107" s="214"/>
      <c r="FM107" s="214"/>
      <c r="FN107" s="214"/>
      <c r="FO107" s="214"/>
      <c r="FP107" s="214"/>
      <c r="FQ107" s="214"/>
      <c r="FR107" s="214"/>
      <c r="FS107" s="214"/>
      <c r="FT107" s="214"/>
      <c r="FU107" s="214"/>
      <c r="FV107" s="214"/>
      <c r="FW107" s="214"/>
      <c r="FX107" s="214"/>
      <c r="FY107" s="214"/>
      <c r="FZ107" s="214"/>
      <c r="GA107" s="214"/>
      <c r="GB107" s="214"/>
      <c r="GC107" s="214"/>
      <c r="GD107" s="214"/>
      <c r="GE107" s="215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217" t="s">
        <v>16</v>
      </c>
      <c r="B108" s="218"/>
      <c r="C108" s="218"/>
      <c r="D108" s="218"/>
      <c r="E108" s="218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18"/>
      <c r="BN108" s="218"/>
      <c r="BO108" s="218"/>
      <c r="BP108" s="218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  <c r="CC108" s="218"/>
      <c r="CD108" s="218"/>
      <c r="CE108" s="218"/>
      <c r="CF108" s="218"/>
      <c r="CG108" s="218"/>
      <c r="CH108" s="218"/>
      <c r="CI108" s="218"/>
      <c r="CJ108" s="218"/>
      <c r="CK108" s="218"/>
      <c r="CL108" s="218"/>
      <c r="CM108" s="218"/>
      <c r="CN108" s="218"/>
      <c r="CO108" s="218"/>
      <c r="CP108" s="218"/>
      <c r="CQ108" s="218"/>
      <c r="CR108" s="218"/>
      <c r="CS108" s="218"/>
      <c r="CT108" s="218"/>
      <c r="CU108" s="218"/>
      <c r="CV108" s="218"/>
      <c r="CW108" s="218"/>
      <c r="CX108" s="218"/>
      <c r="CY108" s="218"/>
      <c r="CZ108" s="218"/>
      <c r="DA108" s="218"/>
      <c r="DB108" s="218"/>
      <c r="DC108" s="218"/>
      <c r="DD108" s="218"/>
      <c r="DE108" s="218"/>
      <c r="DF108" s="218"/>
      <c r="DG108" s="218"/>
      <c r="DH108" s="218"/>
      <c r="DI108" s="218"/>
      <c r="DJ108" s="218"/>
      <c r="DK108" s="218"/>
      <c r="DL108" s="218"/>
      <c r="DM108" s="218"/>
      <c r="DN108" s="218"/>
      <c r="DO108" s="218"/>
      <c r="DP108" s="218"/>
      <c r="DQ108" s="218"/>
      <c r="DR108" s="218"/>
      <c r="DS108" s="218"/>
      <c r="DT108" s="218"/>
      <c r="DU108" s="218"/>
      <c r="DV108" s="218"/>
      <c r="DW108" s="218"/>
      <c r="DX108" s="218"/>
      <c r="DY108" s="218"/>
      <c r="DZ108" s="218"/>
      <c r="EA108" s="218"/>
      <c r="EB108" s="218"/>
      <c r="EC108" s="218"/>
      <c r="ED108" s="218"/>
      <c r="EE108" s="218"/>
      <c r="EF108" s="218"/>
      <c r="EG108" s="218"/>
      <c r="EH108" s="218"/>
      <c r="EI108" s="218"/>
      <c r="EJ108" s="218"/>
      <c r="EK108" s="218"/>
      <c r="EL108" s="218"/>
      <c r="EM108" s="218"/>
      <c r="EN108" s="218"/>
      <c r="EO108" s="218"/>
      <c r="EP108" s="218"/>
      <c r="EQ108" s="218"/>
      <c r="ER108" s="219"/>
      <c r="ES108" s="213"/>
      <c r="ET108" s="214"/>
      <c r="EU108" s="214"/>
      <c r="EV108" s="214"/>
      <c r="EW108" s="214"/>
      <c r="EX108" s="214"/>
      <c r="EY108" s="214"/>
      <c r="EZ108" s="214"/>
      <c r="FA108" s="214"/>
      <c r="FB108" s="214"/>
      <c r="FC108" s="214"/>
      <c r="FD108" s="214"/>
      <c r="FE108" s="214"/>
      <c r="FF108" s="214"/>
      <c r="FG108" s="214"/>
      <c r="FH108" s="214"/>
      <c r="FI108" s="214"/>
      <c r="FJ108" s="214"/>
      <c r="FK108" s="214"/>
      <c r="FL108" s="214"/>
      <c r="FM108" s="214"/>
      <c r="FN108" s="214"/>
      <c r="FO108" s="214"/>
      <c r="FP108" s="214"/>
      <c r="FQ108" s="214"/>
      <c r="FR108" s="214"/>
      <c r="FS108" s="214"/>
      <c r="FT108" s="214"/>
      <c r="FU108" s="214"/>
      <c r="FV108" s="214"/>
      <c r="FW108" s="214"/>
      <c r="FX108" s="214"/>
      <c r="FY108" s="214"/>
      <c r="FZ108" s="214"/>
      <c r="GA108" s="214"/>
      <c r="GB108" s="214"/>
      <c r="GC108" s="214"/>
      <c r="GD108" s="214"/>
      <c r="GE108" s="215"/>
      <c r="GF108" s="14"/>
      <c r="GG108" s="14"/>
      <c r="GH108" s="14"/>
      <c r="GI108" s="14"/>
      <c r="GJ108" s="14"/>
      <c r="GK108" s="14"/>
      <c r="GL108" s="14"/>
      <c r="GM108" s="14"/>
    </row>
    <row r="109" spans="1:195" ht="22.7" customHeight="1" x14ac:dyDescent="0.2">
      <c r="A109" s="229" t="s">
        <v>261</v>
      </c>
      <c r="B109" s="230"/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  <c r="AV109" s="230"/>
      <c r="AW109" s="230"/>
      <c r="AX109" s="230"/>
      <c r="AY109" s="230"/>
      <c r="AZ109" s="230"/>
      <c r="BA109" s="230"/>
      <c r="BB109" s="230"/>
      <c r="BC109" s="230"/>
      <c r="BD109" s="230"/>
      <c r="BE109" s="230"/>
      <c r="BF109" s="230"/>
      <c r="BG109" s="230"/>
      <c r="BH109" s="230"/>
      <c r="BI109" s="230"/>
      <c r="BJ109" s="230"/>
      <c r="BK109" s="230"/>
      <c r="BL109" s="230"/>
      <c r="BM109" s="230"/>
      <c r="BN109" s="230"/>
      <c r="BO109" s="230"/>
      <c r="BP109" s="230"/>
      <c r="BQ109" s="230"/>
      <c r="BR109" s="230"/>
      <c r="BS109" s="230"/>
      <c r="BT109" s="230"/>
      <c r="BU109" s="230"/>
      <c r="BV109" s="230"/>
      <c r="BW109" s="230"/>
      <c r="BX109" s="230"/>
      <c r="BY109" s="230"/>
      <c r="BZ109" s="230"/>
      <c r="CA109" s="230"/>
      <c r="CB109" s="230"/>
      <c r="CC109" s="230"/>
      <c r="CD109" s="230"/>
      <c r="CE109" s="230"/>
      <c r="CF109" s="230"/>
      <c r="CG109" s="230"/>
      <c r="CH109" s="230"/>
      <c r="CI109" s="230"/>
      <c r="CJ109" s="230"/>
      <c r="CK109" s="230"/>
      <c r="CL109" s="230"/>
      <c r="CM109" s="230"/>
      <c r="CN109" s="230"/>
      <c r="CO109" s="230"/>
      <c r="CP109" s="230"/>
      <c r="CQ109" s="230"/>
      <c r="CR109" s="230"/>
      <c r="CS109" s="230"/>
      <c r="CT109" s="230"/>
      <c r="CU109" s="230"/>
      <c r="CV109" s="230"/>
      <c r="CW109" s="230"/>
      <c r="CX109" s="230"/>
      <c r="CY109" s="230"/>
      <c r="CZ109" s="230"/>
      <c r="DA109" s="230"/>
      <c r="DB109" s="230"/>
      <c r="DC109" s="230"/>
      <c r="DD109" s="230"/>
      <c r="DE109" s="230"/>
      <c r="DF109" s="230"/>
      <c r="DG109" s="230"/>
      <c r="DH109" s="230"/>
      <c r="DI109" s="230"/>
      <c r="DJ109" s="230"/>
      <c r="DK109" s="230"/>
      <c r="DL109" s="230"/>
      <c r="DM109" s="230"/>
      <c r="DN109" s="230"/>
      <c r="DO109" s="230"/>
      <c r="DP109" s="230"/>
      <c r="DQ109" s="230"/>
      <c r="DR109" s="230"/>
      <c r="DS109" s="230"/>
      <c r="DT109" s="230"/>
      <c r="DU109" s="230"/>
      <c r="DV109" s="230"/>
      <c r="DW109" s="230"/>
      <c r="DX109" s="230"/>
      <c r="DY109" s="230"/>
      <c r="DZ109" s="230"/>
      <c r="EA109" s="230"/>
      <c r="EB109" s="230"/>
      <c r="EC109" s="230"/>
      <c r="ED109" s="230"/>
      <c r="EE109" s="230"/>
      <c r="EF109" s="230"/>
      <c r="EG109" s="230"/>
      <c r="EH109" s="230"/>
      <c r="EI109" s="230"/>
      <c r="EJ109" s="230"/>
      <c r="EK109" s="230"/>
      <c r="EL109" s="230"/>
      <c r="EM109" s="230"/>
      <c r="EN109" s="230"/>
      <c r="EO109" s="230"/>
      <c r="EP109" s="230"/>
      <c r="EQ109" s="230"/>
      <c r="ER109" s="230"/>
      <c r="ES109" s="230"/>
      <c r="ET109" s="230"/>
      <c r="EU109" s="230"/>
      <c r="EV109" s="230"/>
      <c r="EW109" s="230"/>
      <c r="EX109" s="230"/>
      <c r="EY109" s="230"/>
      <c r="EZ109" s="230"/>
      <c r="FA109" s="230"/>
      <c r="FB109" s="230"/>
      <c r="FC109" s="230"/>
      <c r="FD109" s="230"/>
      <c r="FE109" s="230"/>
      <c r="FF109" s="230"/>
      <c r="FG109" s="230"/>
      <c r="FH109" s="230"/>
      <c r="FI109" s="230"/>
      <c r="FJ109" s="230"/>
      <c r="FK109" s="230"/>
      <c r="FL109" s="230"/>
      <c r="FM109" s="230"/>
      <c r="FN109" s="230"/>
      <c r="FO109" s="230"/>
      <c r="FP109" s="230"/>
      <c r="FQ109" s="230"/>
      <c r="FR109" s="230"/>
      <c r="FS109" s="230"/>
      <c r="FT109" s="230"/>
      <c r="FU109" s="230"/>
      <c r="FV109" s="230"/>
      <c r="FW109" s="230"/>
      <c r="FX109" s="230"/>
      <c r="FY109" s="230"/>
      <c r="FZ109" s="230"/>
      <c r="GA109" s="230"/>
      <c r="GB109" s="230"/>
      <c r="GC109" s="230"/>
      <c r="GD109" s="230"/>
      <c r="GE109" s="230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255"/>
      <c r="B110" s="256"/>
      <c r="C110" s="256"/>
      <c r="D110" s="256"/>
      <c r="E110" s="256"/>
      <c r="F110" s="256"/>
      <c r="G110" s="256"/>
      <c r="H110" s="256"/>
      <c r="I110" s="256"/>
      <c r="J110" s="256"/>
      <c r="K110" s="256"/>
      <c r="L110" s="256"/>
      <c r="M110" s="256"/>
      <c r="N110" s="256"/>
      <c r="O110" s="256"/>
      <c r="P110" s="256"/>
      <c r="Q110" s="256"/>
      <c r="R110" s="256"/>
      <c r="S110" s="256"/>
      <c r="T110" s="256"/>
      <c r="U110" s="256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  <c r="AM110" s="256"/>
      <c r="AN110" s="256"/>
      <c r="AO110" s="256"/>
      <c r="AP110" s="256"/>
      <c r="AQ110" s="256"/>
      <c r="AR110" s="256"/>
      <c r="AS110" s="256"/>
      <c r="AT110" s="256"/>
      <c r="AU110" s="256"/>
      <c r="AV110" s="256"/>
      <c r="AW110" s="256"/>
      <c r="AX110" s="256"/>
      <c r="AY110" s="256"/>
      <c r="AZ110" s="256"/>
      <c r="BA110" s="256"/>
      <c r="BB110" s="256"/>
      <c r="BC110" s="256"/>
      <c r="BD110" s="256"/>
      <c r="BE110" s="256"/>
      <c r="BF110" s="256"/>
      <c r="BG110" s="256"/>
      <c r="BH110" s="256"/>
      <c r="BI110" s="256"/>
      <c r="BJ110" s="256"/>
      <c r="BK110" s="256"/>
      <c r="BL110" s="256"/>
      <c r="BM110" s="256"/>
      <c r="BN110" s="256"/>
      <c r="BO110" s="256"/>
      <c r="BP110" s="256"/>
      <c r="BQ110" s="256"/>
      <c r="BR110" s="256"/>
      <c r="BS110" s="256"/>
      <c r="BT110" s="256"/>
      <c r="BU110" s="256"/>
      <c r="BV110" s="256"/>
      <c r="BW110" s="256"/>
      <c r="BX110" s="256"/>
      <c r="BY110" s="256"/>
      <c r="BZ110" s="256"/>
      <c r="CA110" s="256"/>
      <c r="CB110" s="256"/>
      <c r="CC110" s="256"/>
      <c r="CD110" s="256"/>
      <c r="CE110" s="256"/>
      <c r="CF110" s="256"/>
      <c r="CG110" s="256"/>
      <c r="CH110" s="256"/>
      <c r="CI110" s="256"/>
      <c r="CJ110" s="256"/>
      <c r="CK110" s="256"/>
      <c r="CL110" s="256"/>
      <c r="CM110" s="256"/>
      <c r="CN110" s="256"/>
      <c r="CO110" s="256"/>
      <c r="CP110" s="256"/>
      <c r="CQ110" s="256"/>
      <c r="CR110" s="256"/>
      <c r="CS110" s="256"/>
      <c r="CT110" s="256"/>
      <c r="CU110" s="256"/>
      <c r="CV110" s="256"/>
      <c r="CW110" s="256"/>
      <c r="CX110" s="256"/>
      <c r="CY110" s="256"/>
      <c r="CZ110" s="256"/>
      <c r="DA110" s="256"/>
      <c r="DB110" s="256"/>
      <c r="DC110" s="256"/>
      <c r="DD110" s="256"/>
      <c r="DE110" s="256"/>
      <c r="DF110" s="256"/>
      <c r="DG110" s="256"/>
      <c r="DH110" s="256"/>
      <c r="DI110" s="256"/>
      <c r="DJ110" s="256"/>
      <c r="DK110" s="256"/>
      <c r="DL110" s="256"/>
      <c r="DM110" s="256"/>
      <c r="DN110" s="256"/>
      <c r="DO110" s="256"/>
      <c r="DP110" s="256"/>
      <c r="DQ110" s="256"/>
      <c r="DR110" s="256"/>
      <c r="DS110" s="256"/>
      <c r="DT110" s="256"/>
      <c r="DU110" s="256"/>
      <c r="DV110" s="256"/>
      <c r="DW110" s="256"/>
      <c r="DX110" s="256"/>
      <c r="DY110" s="256"/>
      <c r="DZ110" s="256"/>
      <c r="EA110" s="256"/>
      <c r="EB110" s="256"/>
      <c r="EC110" s="256"/>
      <c r="ED110" s="256"/>
      <c r="EE110" s="256"/>
      <c r="EF110" s="256"/>
      <c r="EG110" s="256"/>
      <c r="EH110" s="256"/>
      <c r="EI110" s="256"/>
      <c r="EJ110" s="256"/>
      <c r="EK110" s="256"/>
      <c r="EL110" s="256"/>
      <c r="EM110" s="256"/>
      <c r="EN110" s="256"/>
      <c r="EO110" s="256"/>
      <c r="EP110" s="256"/>
      <c r="EQ110" s="256"/>
      <c r="ER110" s="256"/>
      <c r="ES110" s="256"/>
      <c r="ET110" s="256"/>
      <c r="EU110" s="256"/>
      <c r="EV110" s="256"/>
      <c r="EW110" s="256"/>
      <c r="EX110" s="256"/>
      <c r="EY110" s="256"/>
      <c r="EZ110" s="256"/>
      <c r="FA110" s="256"/>
      <c r="FB110" s="256"/>
      <c r="FC110" s="256"/>
      <c r="FD110" s="256"/>
      <c r="FE110" s="256"/>
      <c r="FF110" s="256"/>
      <c r="FG110" s="256"/>
      <c r="FH110" s="256"/>
      <c r="FI110" s="256"/>
      <c r="FJ110" s="256"/>
      <c r="FK110" s="256"/>
      <c r="FL110" s="256"/>
      <c r="FM110" s="256"/>
      <c r="FN110" s="256"/>
      <c r="FO110" s="256"/>
      <c r="FP110" s="256"/>
      <c r="FQ110" s="256"/>
      <c r="FR110" s="256"/>
      <c r="FS110" s="256"/>
      <c r="FT110" s="256"/>
      <c r="FU110" s="256"/>
      <c r="FV110" s="256"/>
      <c r="FW110" s="256"/>
      <c r="FX110" s="256"/>
      <c r="FY110" s="256"/>
      <c r="FZ110" s="256"/>
      <c r="GA110" s="256"/>
      <c r="GB110" s="256"/>
      <c r="GC110" s="256"/>
      <c r="GD110" s="256"/>
      <c r="GE110" s="256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DN99:EC99"/>
    <mergeCell ref="ED99:EU99"/>
    <mergeCell ref="EV99:FK99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BD99:BM99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R33:BC33"/>
    <mergeCell ref="BD33:BM33"/>
    <mergeCell ref="BN33:CC33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A84:GE84"/>
    <mergeCell ref="A86:E86"/>
    <mergeCell ref="DW80:ER80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A80:E80"/>
    <mergeCell ref="FL97:GE97"/>
    <mergeCell ref="A34:AQ34"/>
    <mergeCell ref="A82:GE82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FL13:GE13"/>
    <mergeCell ref="ED14:EU14"/>
    <mergeCell ref="EV14:FK14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81:ER81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4" max="186" man="1"/>
    <brk id="83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9"/>
  <sheetViews>
    <sheetView view="pageBreakPreview" topLeftCell="A14" zoomScaleNormal="100" zoomScaleSheetLayoutView="100" workbookViewId="0">
      <selection activeCell="CS12" sqref="CS12:DC12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hidden="1" customWidth="1"/>
    <col min="146" max="146" width="22" style="16" hidden="1" customWidth="1"/>
    <col min="147" max="152" width="10.28515625" style="16" customWidth="1"/>
    <col min="153" max="16384" width="0.85546875" style="16"/>
  </cols>
  <sheetData>
    <row r="1" spans="1:179" ht="20.25" customHeight="1" x14ac:dyDescent="0.2">
      <c r="CF1" s="287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"/>
      <c r="EE1" s="28"/>
      <c r="EF1" s="28"/>
      <c r="EG1" s="28"/>
    </row>
    <row r="2" spans="1:179" ht="13.7" customHeight="1" x14ac:dyDescent="0.2">
      <c r="CX2" s="17"/>
    </row>
    <row r="3" spans="1:179" ht="20.25" customHeight="1" x14ac:dyDescent="0.2">
      <c r="A3" s="289" t="s">
        <v>165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  <c r="AY3" s="289"/>
      <c r="AZ3" s="289"/>
      <c r="BA3" s="289"/>
      <c r="BB3" s="289"/>
      <c r="BC3" s="289"/>
      <c r="BD3" s="289"/>
      <c r="BE3" s="289"/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289"/>
      <c r="BQ3" s="289"/>
      <c r="BR3" s="289"/>
      <c r="BS3" s="289"/>
      <c r="BT3" s="289"/>
      <c r="BU3" s="289"/>
      <c r="BV3" s="289"/>
      <c r="BW3" s="289"/>
      <c r="BX3" s="289"/>
      <c r="BY3" s="289"/>
      <c r="BZ3" s="289"/>
      <c r="CA3" s="289"/>
      <c r="CB3" s="289"/>
      <c r="CC3" s="289"/>
      <c r="CD3" s="289"/>
      <c r="CE3" s="289"/>
      <c r="CF3" s="289"/>
      <c r="CG3" s="289"/>
      <c r="CH3" s="289"/>
      <c r="CI3" s="289"/>
      <c r="CJ3" s="289"/>
      <c r="CK3" s="289"/>
      <c r="CL3" s="289"/>
      <c r="CM3" s="289"/>
      <c r="CN3" s="289"/>
      <c r="CO3" s="289"/>
      <c r="CP3" s="289"/>
      <c r="CQ3" s="289"/>
      <c r="CR3" s="289"/>
      <c r="CS3" s="289"/>
      <c r="CT3" s="289"/>
      <c r="CU3" s="289"/>
      <c r="CV3" s="289"/>
      <c r="CW3" s="289"/>
      <c r="CX3" s="289"/>
      <c r="CY3" s="289"/>
      <c r="CZ3" s="289"/>
      <c r="DA3" s="289"/>
      <c r="DB3" s="289"/>
      <c r="DC3" s="289"/>
      <c r="DD3" s="289"/>
      <c r="DE3" s="289"/>
      <c r="DF3" s="289"/>
      <c r="DG3" s="289"/>
      <c r="DH3" s="289"/>
      <c r="DI3" s="289"/>
      <c r="DJ3" s="289"/>
      <c r="DK3" s="289"/>
      <c r="DL3" s="289"/>
      <c r="DM3" s="289"/>
      <c r="DN3" s="289"/>
      <c r="DO3" s="289"/>
      <c r="DP3" s="289"/>
      <c r="DQ3" s="289"/>
      <c r="DR3" s="289"/>
      <c r="DS3" s="289"/>
      <c r="DT3" s="289"/>
      <c r="DU3" s="289"/>
      <c r="DV3" s="289"/>
      <c r="DW3" s="289"/>
      <c r="DX3" s="289"/>
      <c r="DY3" s="289"/>
      <c r="DZ3" s="289"/>
      <c r="EA3" s="289"/>
      <c r="EB3" s="289"/>
      <c r="EC3" s="289"/>
      <c r="ED3" s="29"/>
      <c r="EE3" s="29"/>
      <c r="EF3" s="29"/>
      <c r="EG3" s="29"/>
    </row>
    <row r="4" spans="1:179" s="18" customFormat="1" ht="13.7" customHeight="1" x14ac:dyDescent="0.2"/>
    <row r="5" spans="1:179" s="18" customFormat="1" x14ac:dyDescent="0.2">
      <c r="A5" s="297" t="s">
        <v>4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191" t="s">
        <v>3</v>
      </c>
      <c r="B8" s="210"/>
      <c r="C8" s="210"/>
      <c r="D8" s="210"/>
      <c r="E8" s="210"/>
      <c r="F8" s="299"/>
      <c r="G8" s="191" t="s">
        <v>20</v>
      </c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99"/>
      <c r="Z8" s="191" t="s">
        <v>14</v>
      </c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99"/>
      <c r="AL8" s="181" t="s">
        <v>15</v>
      </c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91" t="s">
        <v>258</v>
      </c>
      <c r="BW8" s="210"/>
      <c r="BX8" s="210"/>
      <c r="BY8" s="210"/>
      <c r="BZ8" s="210"/>
      <c r="CA8" s="210"/>
      <c r="CB8" s="210"/>
      <c r="CC8" s="210"/>
      <c r="CD8" s="210"/>
      <c r="CE8" s="210"/>
      <c r="CF8" s="299"/>
      <c r="CG8" s="191" t="s">
        <v>224</v>
      </c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99"/>
      <c r="CS8" s="213" t="s">
        <v>178</v>
      </c>
      <c r="CT8" s="290"/>
      <c r="CU8" s="290"/>
      <c r="CV8" s="290"/>
      <c r="CW8" s="290"/>
      <c r="CX8" s="290"/>
      <c r="CY8" s="290"/>
      <c r="CZ8" s="290"/>
      <c r="DA8" s="290"/>
      <c r="DB8" s="290"/>
      <c r="DC8" s="290"/>
      <c r="DD8" s="290"/>
      <c r="DE8" s="290"/>
      <c r="DF8" s="290"/>
      <c r="DG8" s="290"/>
      <c r="DH8" s="290"/>
      <c r="DI8" s="290"/>
      <c r="DJ8" s="290"/>
      <c r="DK8" s="290"/>
      <c r="DL8" s="290"/>
      <c r="DM8" s="290"/>
      <c r="DN8" s="290"/>
      <c r="DO8" s="290"/>
      <c r="DP8" s="290"/>
      <c r="DQ8" s="290"/>
      <c r="DR8" s="290"/>
      <c r="DS8" s="290"/>
      <c r="DT8" s="290"/>
      <c r="DU8" s="290"/>
      <c r="DV8" s="290"/>
      <c r="DW8" s="290"/>
      <c r="DX8" s="290"/>
      <c r="DY8" s="290"/>
      <c r="DZ8" s="290"/>
      <c r="EA8" s="290"/>
      <c r="EB8" s="290"/>
      <c r="EC8" s="291"/>
      <c r="ED8" s="30"/>
      <c r="EE8" s="30"/>
      <c r="EF8" s="30"/>
      <c r="EG8" s="30"/>
    </row>
    <row r="9" spans="1:179" s="19" customFormat="1" ht="80.25" customHeight="1" x14ac:dyDescent="0.2">
      <c r="A9" s="300"/>
      <c r="B9" s="301"/>
      <c r="C9" s="301"/>
      <c r="D9" s="301"/>
      <c r="E9" s="301"/>
      <c r="F9" s="302"/>
      <c r="G9" s="300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2"/>
      <c r="Z9" s="300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2"/>
      <c r="AL9" s="181" t="s">
        <v>218</v>
      </c>
      <c r="AM9" s="181"/>
      <c r="AN9" s="181"/>
      <c r="AO9" s="181"/>
      <c r="AP9" s="181"/>
      <c r="AQ9" s="181"/>
      <c r="AR9" s="181"/>
      <c r="AS9" s="181"/>
      <c r="AT9" s="181"/>
      <c r="AU9" s="181" t="s">
        <v>0</v>
      </c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300"/>
      <c r="BW9" s="301"/>
      <c r="BX9" s="301"/>
      <c r="BY9" s="301"/>
      <c r="BZ9" s="301"/>
      <c r="CA9" s="301"/>
      <c r="CB9" s="301"/>
      <c r="CC9" s="301"/>
      <c r="CD9" s="301"/>
      <c r="CE9" s="301"/>
      <c r="CF9" s="302"/>
      <c r="CG9" s="300"/>
      <c r="CH9" s="301"/>
      <c r="CI9" s="301"/>
      <c r="CJ9" s="301"/>
      <c r="CK9" s="301"/>
      <c r="CL9" s="301"/>
      <c r="CM9" s="301"/>
      <c r="CN9" s="301"/>
      <c r="CO9" s="301"/>
      <c r="CP9" s="301"/>
      <c r="CQ9" s="301"/>
      <c r="CR9" s="302"/>
      <c r="CS9" s="304" t="s">
        <v>166</v>
      </c>
      <c r="CT9" s="305"/>
      <c r="CU9" s="305"/>
      <c r="CV9" s="305"/>
      <c r="CW9" s="305"/>
      <c r="CX9" s="305"/>
      <c r="CY9" s="305"/>
      <c r="CZ9" s="305"/>
      <c r="DA9" s="305"/>
      <c r="DB9" s="305"/>
      <c r="DC9" s="306"/>
      <c r="DD9" s="304" t="s">
        <v>176</v>
      </c>
      <c r="DE9" s="305"/>
      <c r="DF9" s="305"/>
      <c r="DG9" s="305"/>
      <c r="DH9" s="305"/>
      <c r="DI9" s="305"/>
      <c r="DJ9" s="305"/>
      <c r="DK9" s="305"/>
      <c r="DL9" s="305"/>
      <c r="DM9" s="305"/>
      <c r="DN9" s="306"/>
      <c r="DO9" s="213" t="s">
        <v>18</v>
      </c>
      <c r="DP9" s="290"/>
      <c r="DQ9" s="290"/>
      <c r="DR9" s="290"/>
      <c r="DS9" s="290"/>
      <c r="DT9" s="290"/>
      <c r="DU9" s="290"/>
      <c r="DV9" s="290"/>
      <c r="DW9" s="290"/>
      <c r="DX9" s="290"/>
      <c r="DY9" s="290"/>
      <c r="DZ9" s="290"/>
      <c r="EA9" s="290"/>
      <c r="EB9" s="290"/>
      <c r="EC9" s="291"/>
      <c r="ED9" s="30"/>
      <c r="EE9" s="30"/>
      <c r="EF9" s="30"/>
      <c r="EG9" s="30"/>
    </row>
    <row r="10" spans="1:179" s="19" customFormat="1" ht="57.75" customHeight="1" x14ac:dyDescent="0.2">
      <c r="A10" s="211"/>
      <c r="B10" s="212"/>
      <c r="C10" s="212"/>
      <c r="D10" s="212"/>
      <c r="E10" s="212"/>
      <c r="F10" s="303"/>
      <c r="G10" s="211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303"/>
      <c r="Z10" s="211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303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 t="s">
        <v>183</v>
      </c>
      <c r="AV10" s="181"/>
      <c r="AW10" s="181"/>
      <c r="AX10" s="181"/>
      <c r="AY10" s="181"/>
      <c r="AZ10" s="181"/>
      <c r="BA10" s="181"/>
      <c r="BB10" s="181"/>
      <c r="BC10" s="181"/>
      <c r="BD10" s="181" t="s">
        <v>184</v>
      </c>
      <c r="BE10" s="181"/>
      <c r="BF10" s="181"/>
      <c r="BG10" s="181"/>
      <c r="BH10" s="181"/>
      <c r="BI10" s="181"/>
      <c r="BJ10" s="181"/>
      <c r="BK10" s="181"/>
      <c r="BL10" s="181"/>
      <c r="BM10" s="181" t="s">
        <v>185</v>
      </c>
      <c r="BN10" s="181"/>
      <c r="BO10" s="181"/>
      <c r="BP10" s="181"/>
      <c r="BQ10" s="181"/>
      <c r="BR10" s="181"/>
      <c r="BS10" s="181"/>
      <c r="BT10" s="181"/>
      <c r="BU10" s="181"/>
      <c r="BV10" s="211"/>
      <c r="BW10" s="212"/>
      <c r="BX10" s="212"/>
      <c r="BY10" s="212"/>
      <c r="BZ10" s="212"/>
      <c r="CA10" s="212"/>
      <c r="CB10" s="212"/>
      <c r="CC10" s="212"/>
      <c r="CD10" s="212"/>
      <c r="CE10" s="212"/>
      <c r="CF10" s="303"/>
      <c r="CG10" s="211"/>
      <c r="CH10" s="212"/>
      <c r="CI10" s="212"/>
      <c r="CJ10" s="212"/>
      <c r="CK10" s="212"/>
      <c r="CL10" s="212"/>
      <c r="CM10" s="212"/>
      <c r="CN10" s="212"/>
      <c r="CO10" s="212"/>
      <c r="CP10" s="212"/>
      <c r="CQ10" s="212"/>
      <c r="CR10" s="303"/>
      <c r="CS10" s="307"/>
      <c r="CT10" s="308"/>
      <c r="CU10" s="308"/>
      <c r="CV10" s="308"/>
      <c r="CW10" s="308"/>
      <c r="CX10" s="308"/>
      <c r="CY10" s="308"/>
      <c r="CZ10" s="308"/>
      <c r="DA10" s="308"/>
      <c r="DB10" s="308"/>
      <c r="DC10" s="309"/>
      <c r="DD10" s="307"/>
      <c r="DE10" s="308"/>
      <c r="DF10" s="308"/>
      <c r="DG10" s="308"/>
      <c r="DH10" s="308"/>
      <c r="DI10" s="308"/>
      <c r="DJ10" s="308"/>
      <c r="DK10" s="308"/>
      <c r="DL10" s="308"/>
      <c r="DM10" s="308"/>
      <c r="DN10" s="309"/>
      <c r="DO10" s="213" t="s">
        <v>2</v>
      </c>
      <c r="DP10" s="290"/>
      <c r="DQ10" s="290"/>
      <c r="DR10" s="290"/>
      <c r="DS10" s="290"/>
      <c r="DT10" s="290"/>
      <c r="DU10" s="290"/>
      <c r="DV10" s="291"/>
      <c r="DW10" s="213" t="s">
        <v>19</v>
      </c>
      <c r="DX10" s="290"/>
      <c r="DY10" s="290"/>
      <c r="DZ10" s="290"/>
      <c r="EA10" s="290"/>
      <c r="EB10" s="290"/>
      <c r="EC10" s="291"/>
      <c r="ED10" s="30"/>
      <c r="EE10" s="30"/>
      <c r="EF10" s="30"/>
      <c r="EG10" s="30"/>
    </row>
    <row r="11" spans="1:179" s="20" customFormat="1" ht="12" x14ac:dyDescent="0.2">
      <c r="A11" s="282">
        <v>1</v>
      </c>
      <c r="B11" s="283"/>
      <c r="C11" s="283"/>
      <c r="D11" s="283"/>
      <c r="E11" s="283"/>
      <c r="F11" s="284"/>
      <c r="G11" s="282">
        <v>2</v>
      </c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4"/>
      <c r="Z11" s="282">
        <v>3</v>
      </c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4"/>
      <c r="AL11" s="282">
        <v>4</v>
      </c>
      <c r="AM11" s="283"/>
      <c r="AN11" s="283"/>
      <c r="AO11" s="283"/>
      <c r="AP11" s="283"/>
      <c r="AQ11" s="283"/>
      <c r="AR11" s="283"/>
      <c r="AS11" s="283"/>
      <c r="AT11" s="284"/>
      <c r="AU11" s="282">
        <v>5</v>
      </c>
      <c r="AV11" s="283"/>
      <c r="AW11" s="283"/>
      <c r="AX11" s="283"/>
      <c r="AY11" s="283"/>
      <c r="AZ11" s="283"/>
      <c r="BA11" s="283"/>
      <c r="BB11" s="283"/>
      <c r="BC11" s="284"/>
      <c r="BD11" s="282">
        <v>6</v>
      </c>
      <c r="BE11" s="283"/>
      <c r="BF11" s="283"/>
      <c r="BG11" s="283"/>
      <c r="BH11" s="283"/>
      <c r="BI11" s="283"/>
      <c r="BJ11" s="283"/>
      <c r="BK11" s="283"/>
      <c r="BL11" s="284"/>
      <c r="BM11" s="282">
        <v>7</v>
      </c>
      <c r="BN11" s="283"/>
      <c r="BO11" s="283"/>
      <c r="BP11" s="283"/>
      <c r="BQ11" s="283"/>
      <c r="BR11" s="283"/>
      <c r="BS11" s="283"/>
      <c r="BT11" s="283"/>
      <c r="BU11" s="284"/>
      <c r="BV11" s="282">
        <v>8</v>
      </c>
      <c r="BW11" s="283"/>
      <c r="BX11" s="283"/>
      <c r="BY11" s="283"/>
      <c r="BZ11" s="283"/>
      <c r="CA11" s="283"/>
      <c r="CB11" s="283"/>
      <c r="CC11" s="283"/>
      <c r="CD11" s="283"/>
      <c r="CE11" s="283"/>
      <c r="CF11" s="284"/>
      <c r="CG11" s="282">
        <v>9</v>
      </c>
      <c r="CH11" s="283"/>
      <c r="CI11" s="283"/>
      <c r="CJ11" s="283"/>
      <c r="CK11" s="283"/>
      <c r="CL11" s="283"/>
      <c r="CM11" s="283"/>
      <c r="CN11" s="283"/>
      <c r="CO11" s="283"/>
      <c r="CP11" s="283"/>
      <c r="CQ11" s="283"/>
      <c r="CR11" s="284"/>
      <c r="CS11" s="282">
        <v>10</v>
      </c>
      <c r="CT11" s="283"/>
      <c r="CU11" s="283"/>
      <c r="CV11" s="283"/>
      <c r="CW11" s="283"/>
      <c r="CX11" s="283"/>
      <c r="CY11" s="283"/>
      <c r="CZ11" s="283"/>
      <c r="DA11" s="283"/>
      <c r="DB11" s="283"/>
      <c r="DC11" s="284"/>
      <c r="DD11" s="282">
        <v>11</v>
      </c>
      <c r="DE11" s="283"/>
      <c r="DF11" s="283"/>
      <c r="DG11" s="283"/>
      <c r="DH11" s="283"/>
      <c r="DI11" s="283"/>
      <c r="DJ11" s="283"/>
      <c r="DK11" s="283"/>
      <c r="DL11" s="283"/>
      <c r="DM11" s="283"/>
      <c r="DN11" s="284"/>
      <c r="DO11" s="282">
        <v>12</v>
      </c>
      <c r="DP11" s="283"/>
      <c r="DQ11" s="283"/>
      <c r="DR11" s="283"/>
      <c r="DS11" s="283"/>
      <c r="DT11" s="283"/>
      <c r="DU11" s="283"/>
      <c r="DV11" s="284"/>
      <c r="DW11" s="282">
        <v>13</v>
      </c>
      <c r="DX11" s="283"/>
      <c r="DY11" s="283"/>
      <c r="DZ11" s="283"/>
      <c r="EA11" s="283"/>
      <c r="EB11" s="283"/>
      <c r="EC11" s="284"/>
      <c r="ED11" s="31"/>
      <c r="EE11" s="31"/>
      <c r="EF11" s="31"/>
      <c r="EG11" s="31"/>
    </row>
    <row r="12" spans="1:179" s="20" customFormat="1" ht="55.5" customHeight="1" x14ac:dyDescent="0.2">
      <c r="A12" s="269" t="s">
        <v>6</v>
      </c>
      <c r="B12" s="270"/>
      <c r="C12" s="270"/>
      <c r="D12" s="270"/>
      <c r="E12" s="270"/>
      <c r="F12" s="271"/>
      <c r="G12" s="263" t="s">
        <v>257</v>
      </c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9"/>
      <c r="Z12" s="266" t="s">
        <v>1</v>
      </c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8"/>
      <c r="AL12" s="266" t="s">
        <v>1</v>
      </c>
      <c r="AM12" s="267"/>
      <c r="AN12" s="267"/>
      <c r="AO12" s="267"/>
      <c r="AP12" s="267"/>
      <c r="AQ12" s="267"/>
      <c r="AR12" s="267"/>
      <c r="AS12" s="267"/>
      <c r="AT12" s="268"/>
      <c r="AU12" s="266" t="s">
        <v>1</v>
      </c>
      <c r="AV12" s="267"/>
      <c r="AW12" s="267"/>
      <c r="AX12" s="267"/>
      <c r="AY12" s="267"/>
      <c r="AZ12" s="267"/>
      <c r="BA12" s="267"/>
      <c r="BB12" s="267"/>
      <c r="BC12" s="268"/>
      <c r="BD12" s="266" t="s">
        <v>1</v>
      </c>
      <c r="BE12" s="267"/>
      <c r="BF12" s="267"/>
      <c r="BG12" s="267"/>
      <c r="BH12" s="267"/>
      <c r="BI12" s="267"/>
      <c r="BJ12" s="267"/>
      <c r="BK12" s="267"/>
      <c r="BL12" s="268"/>
      <c r="BM12" s="266" t="s">
        <v>1</v>
      </c>
      <c r="BN12" s="267"/>
      <c r="BO12" s="267"/>
      <c r="BP12" s="267"/>
      <c r="BQ12" s="267"/>
      <c r="BR12" s="267"/>
      <c r="BS12" s="267"/>
      <c r="BT12" s="267"/>
      <c r="BU12" s="268"/>
      <c r="BV12" s="266" t="s">
        <v>1</v>
      </c>
      <c r="BW12" s="267"/>
      <c r="BX12" s="267"/>
      <c r="BY12" s="267"/>
      <c r="BZ12" s="267"/>
      <c r="CA12" s="267"/>
      <c r="CB12" s="267"/>
      <c r="CC12" s="267"/>
      <c r="CD12" s="267"/>
      <c r="CE12" s="267"/>
      <c r="CF12" s="268"/>
      <c r="CG12" s="257">
        <f>CG14+CG18</f>
        <v>5788420.1200000001</v>
      </c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9"/>
      <c r="CS12" s="257">
        <f>CS14+CS18</f>
        <v>4813947.12</v>
      </c>
      <c r="CT12" s="258"/>
      <c r="CU12" s="258"/>
      <c r="CV12" s="258"/>
      <c r="CW12" s="258"/>
      <c r="CX12" s="258"/>
      <c r="CY12" s="258"/>
      <c r="CZ12" s="258"/>
      <c r="DA12" s="258"/>
      <c r="DB12" s="258"/>
      <c r="DC12" s="259"/>
      <c r="DD12" s="257"/>
      <c r="DE12" s="258"/>
      <c r="DF12" s="258"/>
      <c r="DG12" s="258"/>
      <c r="DH12" s="258"/>
      <c r="DI12" s="258"/>
      <c r="DJ12" s="258"/>
      <c r="DK12" s="258"/>
      <c r="DL12" s="258"/>
      <c r="DM12" s="258"/>
      <c r="DN12" s="259"/>
      <c r="DO12" s="257">
        <f>DO14+DO18</f>
        <v>974473</v>
      </c>
      <c r="DP12" s="258"/>
      <c r="DQ12" s="258"/>
      <c r="DR12" s="258"/>
      <c r="DS12" s="258"/>
      <c r="DT12" s="258"/>
      <c r="DU12" s="258"/>
      <c r="DV12" s="259"/>
      <c r="DW12" s="266"/>
      <c r="DX12" s="267"/>
      <c r="DY12" s="267"/>
      <c r="DZ12" s="267"/>
      <c r="EA12" s="267"/>
      <c r="EB12" s="267"/>
      <c r="EC12" s="268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5902996.1200000001</v>
      </c>
      <c r="EP12" s="53">
        <f>EO12-CG12</f>
        <v>114576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269" t="s">
        <v>25</v>
      </c>
      <c r="B13" s="270"/>
      <c r="C13" s="270"/>
      <c r="D13" s="270"/>
      <c r="E13" s="270"/>
      <c r="F13" s="271"/>
      <c r="G13" s="263" t="s">
        <v>383</v>
      </c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9"/>
      <c r="Z13" s="266">
        <v>4.5</v>
      </c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8"/>
      <c r="AL13" s="279">
        <f>BM13</f>
        <v>0</v>
      </c>
      <c r="AM13" s="280"/>
      <c r="AN13" s="280"/>
      <c r="AO13" s="280"/>
      <c r="AP13" s="280"/>
      <c r="AQ13" s="280"/>
      <c r="AR13" s="280"/>
      <c r="AS13" s="280"/>
      <c r="AT13" s="281"/>
      <c r="AU13" s="266"/>
      <c r="AV13" s="267"/>
      <c r="AW13" s="267"/>
      <c r="AX13" s="267"/>
      <c r="AY13" s="267"/>
      <c r="AZ13" s="267"/>
      <c r="BA13" s="267"/>
      <c r="BB13" s="267"/>
      <c r="BC13" s="268"/>
      <c r="BD13" s="266"/>
      <c r="BE13" s="267"/>
      <c r="BF13" s="267"/>
      <c r="BG13" s="267"/>
      <c r="BH13" s="267"/>
      <c r="BI13" s="267"/>
      <c r="BJ13" s="267"/>
      <c r="BK13" s="267"/>
      <c r="BL13" s="268"/>
      <c r="BM13" s="279"/>
      <c r="BN13" s="280"/>
      <c r="BO13" s="280"/>
      <c r="BP13" s="280"/>
      <c r="BQ13" s="280"/>
      <c r="BR13" s="280"/>
      <c r="BS13" s="280"/>
      <c r="BT13" s="280"/>
      <c r="BU13" s="281"/>
      <c r="BV13" s="266"/>
      <c r="BW13" s="267"/>
      <c r="BX13" s="267"/>
      <c r="BY13" s="267"/>
      <c r="BZ13" s="267"/>
      <c r="CA13" s="267"/>
      <c r="CB13" s="267"/>
      <c r="CC13" s="267"/>
      <c r="CD13" s="267"/>
      <c r="CE13" s="267"/>
      <c r="CF13" s="268"/>
      <c r="CG13" s="257">
        <f>Z13*(AL13+BV13)*3</f>
        <v>0</v>
      </c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9"/>
      <c r="CS13" s="257"/>
      <c r="CT13" s="258"/>
      <c r="CU13" s="258"/>
      <c r="CV13" s="258"/>
      <c r="CW13" s="258"/>
      <c r="CX13" s="258"/>
      <c r="CY13" s="258"/>
      <c r="CZ13" s="258"/>
      <c r="DA13" s="258"/>
      <c r="DB13" s="258"/>
      <c r="DC13" s="259"/>
      <c r="DD13" s="257"/>
      <c r="DE13" s="258"/>
      <c r="DF13" s="258"/>
      <c r="DG13" s="258"/>
      <c r="DH13" s="258"/>
      <c r="DI13" s="258"/>
      <c r="DJ13" s="258"/>
      <c r="DK13" s="258"/>
      <c r="DL13" s="258"/>
      <c r="DM13" s="258"/>
      <c r="DN13" s="259"/>
      <c r="DO13" s="257">
        <f>CG13</f>
        <v>0</v>
      </c>
      <c r="DP13" s="258"/>
      <c r="DQ13" s="258"/>
      <c r="DR13" s="258"/>
      <c r="DS13" s="258"/>
      <c r="DT13" s="258"/>
      <c r="DU13" s="258"/>
      <c r="DV13" s="259"/>
      <c r="DW13" s="266"/>
      <c r="DX13" s="267"/>
      <c r="DY13" s="267"/>
      <c r="DZ13" s="267"/>
      <c r="EA13" s="267"/>
      <c r="EB13" s="267"/>
      <c r="EC13" s="268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/>
      <c r="FW13" s="6">
        <v>0</v>
      </c>
    </row>
    <row r="14" spans="1:179" s="6" customFormat="1" ht="49.7" customHeight="1" x14ac:dyDescent="0.2">
      <c r="A14" s="269" t="s">
        <v>25</v>
      </c>
      <c r="B14" s="270"/>
      <c r="C14" s="270"/>
      <c r="D14" s="270"/>
      <c r="E14" s="270"/>
      <c r="F14" s="271"/>
      <c r="G14" s="263" t="s">
        <v>262</v>
      </c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5"/>
      <c r="Z14" s="266">
        <v>5</v>
      </c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8"/>
      <c r="AL14" s="279"/>
      <c r="AM14" s="280"/>
      <c r="AN14" s="280"/>
      <c r="AO14" s="280"/>
      <c r="AP14" s="280"/>
      <c r="AQ14" s="280"/>
      <c r="AR14" s="280"/>
      <c r="AS14" s="280"/>
      <c r="AT14" s="281"/>
      <c r="AU14" s="257"/>
      <c r="AV14" s="258"/>
      <c r="AW14" s="258"/>
      <c r="AX14" s="258"/>
      <c r="AY14" s="258"/>
      <c r="AZ14" s="258"/>
      <c r="BA14" s="258"/>
      <c r="BB14" s="258"/>
      <c r="BC14" s="259"/>
      <c r="BD14" s="257"/>
      <c r="BE14" s="258"/>
      <c r="BF14" s="258"/>
      <c r="BG14" s="258"/>
      <c r="BH14" s="258"/>
      <c r="BI14" s="258"/>
      <c r="BJ14" s="258"/>
      <c r="BK14" s="258"/>
      <c r="BL14" s="259"/>
      <c r="BM14" s="279"/>
      <c r="BN14" s="280"/>
      <c r="BO14" s="280"/>
      <c r="BP14" s="280"/>
      <c r="BQ14" s="280"/>
      <c r="BR14" s="280"/>
      <c r="BS14" s="280"/>
      <c r="BT14" s="280"/>
      <c r="BU14" s="281"/>
      <c r="BV14" s="257"/>
      <c r="BW14" s="258"/>
      <c r="BX14" s="258"/>
      <c r="BY14" s="258"/>
      <c r="BZ14" s="258"/>
      <c r="CA14" s="258"/>
      <c r="CB14" s="258"/>
      <c r="CC14" s="258"/>
      <c r="CD14" s="258"/>
      <c r="CE14" s="258"/>
      <c r="CF14" s="259"/>
      <c r="CG14" s="257">
        <f>CG15+CG16+CG17</f>
        <v>4173783.6</v>
      </c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9"/>
      <c r="CS14" s="257">
        <f>CS15+CS16</f>
        <v>3328359.6</v>
      </c>
      <c r="CT14" s="258"/>
      <c r="CU14" s="258"/>
      <c r="CV14" s="258"/>
      <c r="CW14" s="258"/>
      <c r="CX14" s="258"/>
      <c r="CY14" s="258"/>
      <c r="CZ14" s="258"/>
      <c r="DA14" s="258"/>
      <c r="DB14" s="258"/>
      <c r="DC14" s="259"/>
      <c r="DD14" s="257"/>
      <c r="DE14" s="258"/>
      <c r="DF14" s="258"/>
      <c r="DG14" s="258"/>
      <c r="DH14" s="258"/>
      <c r="DI14" s="258"/>
      <c r="DJ14" s="258"/>
      <c r="DK14" s="258"/>
      <c r="DL14" s="258"/>
      <c r="DM14" s="258"/>
      <c r="DN14" s="259"/>
      <c r="DO14" s="257">
        <f>DO17</f>
        <v>845424</v>
      </c>
      <c r="DP14" s="258"/>
      <c r="DQ14" s="258"/>
      <c r="DR14" s="258"/>
      <c r="DS14" s="258"/>
      <c r="DT14" s="258"/>
      <c r="DU14" s="258"/>
      <c r="DV14" s="259"/>
      <c r="DW14" s="257"/>
      <c r="DX14" s="258"/>
      <c r="DY14" s="258"/>
      <c r="DZ14" s="258"/>
      <c r="EA14" s="258"/>
      <c r="EB14" s="258"/>
      <c r="EC14" s="259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 t="e">
        <f>(EJ14+#REF!)/4/12</f>
        <v>#REF!</v>
      </c>
      <c r="EO14" s="54">
        <v>4813947.12</v>
      </c>
      <c r="EP14" s="35">
        <f>EO14-CS12</f>
        <v>0</v>
      </c>
      <c r="FA14" s="6">
        <v>3349310.4000000004</v>
      </c>
      <c r="FW14" s="6">
        <v>35046</v>
      </c>
    </row>
    <row r="15" spans="1:179" s="6" customFormat="1" ht="27" customHeight="1" x14ac:dyDescent="0.2">
      <c r="A15" s="260" t="s">
        <v>396</v>
      </c>
      <c r="B15" s="261"/>
      <c r="C15" s="261"/>
      <c r="D15" s="261"/>
      <c r="E15" s="261"/>
      <c r="F15" s="262"/>
      <c r="G15" s="263" t="s">
        <v>389</v>
      </c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5"/>
      <c r="Z15" s="266">
        <v>1</v>
      </c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8"/>
      <c r="AL15" s="257">
        <f>AU15+BM15</f>
        <v>85342.22</v>
      </c>
      <c r="AM15" s="258"/>
      <c r="AN15" s="258"/>
      <c r="AO15" s="258"/>
      <c r="AP15" s="258"/>
      <c r="AQ15" s="258"/>
      <c r="AR15" s="258"/>
      <c r="AS15" s="258"/>
      <c r="AT15" s="259"/>
      <c r="AU15" s="257">
        <v>39879.54</v>
      </c>
      <c r="AV15" s="258"/>
      <c r="AW15" s="258"/>
      <c r="AX15" s="258"/>
      <c r="AY15" s="258"/>
      <c r="AZ15" s="258"/>
      <c r="BA15" s="258"/>
      <c r="BB15" s="258"/>
      <c r="BC15" s="259"/>
      <c r="BD15" s="257"/>
      <c r="BE15" s="258"/>
      <c r="BF15" s="258"/>
      <c r="BG15" s="258"/>
      <c r="BH15" s="258"/>
      <c r="BI15" s="258"/>
      <c r="BJ15" s="258"/>
      <c r="BK15" s="258"/>
      <c r="BL15" s="259"/>
      <c r="BM15" s="257">
        <v>45462.68</v>
      </c>
      <c r="BN15" s="258"/>
      <c r="BO15" s="258"/>
      <c r="BP15" s="258"/>
      <c r="BQ15" s="258"/>
      <c r="BR15" s="258"/>
      <c r="BS15" s="258"/>
      <c r="BT15" s="258"/>
      <c r="BU15" s="259"/>
      <c r="BV15" s="257"/>
      <c r="BW15" s="258"/>
      <c r="BX15" s="258"/>
      <c r="BY15" s="258"/>
      <c r="BZ15" s="258"/>
      <c r="CA15" s="258"/>
      <c r="CB15" s="258"/>
      <c r="CC15" s="258"/>
      <c r="CD15" s="258"/>
      <c r="CE15" s="258"/>
      <c r="CF15" s="259"/>
      <c r="CG15" s="257">
        <f>Z15*(AL15+BV15)*12</f>
        <v>1024106.64</v>
      </c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9"/>
      <c r="CS15" s="257">
        <f>CG15-DD15-DO15</f>
        <v>1024106.64</v>
      </c>
      <c r="CT15" s="258"/>
      <c r="CU15" s="258"/>
      <c r="CV15" s="258"/>
      <c r="CW15" s="258"/>
      <c r="CX15" s="258"/>
      <c r="CY15" s="258"/>
      <c r="CZ15" s="258"/>
      <c r="DA15" s="258"/>
      <c r="DB15" s="258"/>
      <c r="DC15" s="259"/>
      <c r="DD15" s="257"/>
      <c r="DE15" s="258"/>
      <c r="DF15" s="258"/>
      <c r="DG15" s="258"/>
      <c r="DH15" s="258"/>
      <c r="DI15" s="258"/>
      <c r="DJ15" s="258"/>
      <c r="DK15" s="258"/>
      <c r="DL15" s="258"/>
      <c r="DM15" s="258"/>
      <c r="DN15" s="259"/>
      <c r="DO15" s="257"/>
      <c r="DP15" s="258"/>
      <c r="DQ15" s="258"/>
      <c r="DR15" s="258"/>
      <c r="DS15" s="258"/>
      <c r="DT15" s="258"/>
      <c r="DU15" s="258"/>
      <c r="DV15" s="259"/>
      <c r="DW15" s="257"/>
      <c r="DX15" s="258"/>
      <c r="DY15" s="258"/>
      <c r="DZ15" s="258"/>
      <c r="EA15" s="258"/>
      <c r="EB15" s="258"/>
      <c r="EC15" s="259"/>
      <c r="ED15" s="44">
        <f>Z15*AL15*12</f>
        <v>1024106.64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  <c r="EO15" s="54">
        <f>EO16+EO23+EO18</f>
        <v>358201</v>
      </c>
      <c r="EP15" s="35">
        <f>DO12-EO15</f>
        <v>616272</v>
      </c>
      <c r="FW15" s="6">
        <v>0</v>
      </c>
    </row>
    <row r="16" spans="1:179" s="6" customFormat="1" ht="29.25" customHeight="1" x14ac:dyDescent="0.2">
      <c r="A16" s="260" t="s">
        <v>397</v>
      </c>
      <c r="B16" s="261"/>
      <c r="C16" s="261"/>
      <c r="D16" s="261"/>
      <c r="E16" s="261"/>
      <c r="F16" s="262"/>
      <c r="G16" s="263" t="s">
        <v>390</v>
      </c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5"/>
      <c r="Z16" s="266">
        <v>4</v>
      </c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8"/>
      <c r="AL16" s="257">
        <f>AU16+BM16</f>
        <v>48005.270000000004</v>
      </c>
      <c r="AM16" s="258"/>
      <c r="AN16" s="258"/>
      <c r="AO16" s="258"/>
      <c r="AP16" s="258"/>
      <c r="AQ16" s="258"/>
      <c r="AR16" s="258"/>
      <c r="AS16" s="258"/>
      <c r="AT16" s="259"/>
      <c r="AU16" s="257">
        <v>22432.37</v>
      </c>
      <c r="AV16" s="258"/>
      <c r="AW16" s="258"/>
      <c r="AX16" s="258"/>
      <c r="AY16" s="258"/>
      <c r="AZ16" s="258"/>
      <c r="BA16" s="258"/>
      <c r="BB16" s="258"/>
      <c r="BC16" s="259"/>
      <c r="BD16" s="257"/>
      <c r="BE16" s="258"/>
      <c r="BF16" s="258"/>
      <c r="BG16" s="258"/>
      <c r="BH16" s="258"/>
      <c r="BI16" s="258"/>
      <c r="BJ16" s="258"/>
      <c r="BK16" s="258"/>
      <c r="BL16" s="259"/>
      <c r="BM16" s="257">
        <f>25572.9</f>
        <v>25572.9</v>
      </c>
      <c r="BN16" s="258"/>
      <c r="BO16" s="258"/>
      <c r="BP16" s="258"/>
      <c r="BQ16" s="258"/>
      <c r="BR16" s="258"/>
      <c r="BS16" s="258"/>
      <c r="BT16" s="258"/>
      <c r="BU16" s="259"/>
      <c r="BV16" s="257"/>
      <c r="BW16" s="258"/>
      <c r="BX16" s="258"/>
      <c r="BY16" s="258"/>
      <c r="BZ16" s="258"/>
      <c r="CA16" s="258"/>
      <c r="CB16" s="258"/>
      <c r="CC16" s="258"/>
      <c r="CD16" s="258"/>
      <c r="CE16" s="258"/>
      <c r="CF16" s="259"/>
      <c r="CG16" s="257">
        <f>Z16*(AL16+BV16)*12</f>
        <v>2304252.96</v>
      </c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9"/>
      <c r="CS16" s="257">
        <f>CG16-DD16-DO16</f>
        <v>2304252.96</v>
      </c>
      <c r="CT16" s="258"/>
      <c r="CU16" s="258"/>
      <c r="CV16" s="258"/>
      <c r="CW16" s="258"/>
      <c r="CX16" s="258"/>
      <c r="CY16" s="258"/>
      <c r="CZ16" s="258"/>
      <c r="DA16" s="258"/>
      <c r="DB16" s="258"/>
      <c r="DC16" s="259"/>
      <c r="DD16" s="257"/>
      <c r="DE16" s="258"/>
      <c r="DF16" s="258"/>
      <c r="DG16" s="258"/>
      <c r="DH16" s="258"/>
      <c r="DI16" s="258"/>
      <c r="DJ16" s="258"/>
      <c r="DK16" s="258"/>
      <c r="DL16" s="258"/>
      <c r="DM16" s="258"/>
      <c r="DN16" s="259"/>
      <c r="DO16" s="257"/>
      <c r="DP16" s="258"/>
      <c r="DQ16" s="258"/>
      <c r="DR16" s="258"/>
      <c r="DS16" s="258"/>
      <c r="DT16" s="258"/>
      <c r="DU16" s="258"/>
      <c r="DV16" s="259"/>
      <c r="DW16" s="257"/>
      <c r="DX16" s="258"/>
      <c r="DY16" s="258"/>
      <c r="DZ16" s="258"/>
      <c r="EA16" s="258"/>
      <c r="EB16" s="258"/>
      <c r="EC16" s="259"/>
      <c r="ED16" s="44">
        <f t="shared" ref="ED16:ED24" si="0">Z16*AL16*12</f>
        <v>2304252.96</v>
      </c>
      <c r="EE16" s="32"/>
      <c r="EF16" s="32"/>
      <c r="EG16" s="32"/>
      <c r="EH16" s="35"/>
      <c r="EI16" s="35"/>
      <c r="EJ16" s="34"/>
      <c r="EK16" s="36"/>
      <c r="EO16" s="54">
        <f>1089049-DO12</f>
        <v>114576</v>
      </c>
      <c r="EP16" s="36"/>
      <c r="FL16" s="6">
        <v>490958.55000000005</v>
      </c>
      <c r="FW16" s="6">
        <v>52569</v>
      </c>
    </row>
    <row r="17" spans="1:179" s="6" customFormat="1" ht="27.95" customHeight="1" x14ac:dyDescent="0.2">
      <c r="A17" s="260" t="s">
        <v>398</v>
      </c>
      <c r="B17" s="261"/>
      <c r="C17" s="261"/>
      <c r="D17" s="261"/>
      <c r="E17" s="261"/>
      <c r="F17" s="262"/>
      <c r="G17" s="263" t="s">
        <v>390</v>
      </c>
      <c r="H17" s="264"/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5"/>
      <c r="Z17" s="266">
        <v>4</v>
      </c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8"/>
      <c r="AL17" s="257">
        <f>AU17+BM17</f>
        <v>17613</v>
      </c>
      <c r="AM17" s="258"/>
      <c r="AN17" s="258"/>
      <c r="AO17" s="258"/>
      <c r="AP17" s="258"/>
      <c r="AQ17" s="258"/>
      <c r="AR17" s="258"/>
      <c r="AS17" s="258"/>
      <c r="AT17" s="259"/>
      <c r="AU17" s="257"/>
      <c r="AV17" s="258"/>
      <c r="AW17" s="258"/>
      <c r="AX17" s="258"/>
      <c r="AY17" s="258"/>
      <c r="AZ17" s="258"/>
      <c r="BA17" s="258"/>
      <c r="BB17" s="258"/>
      <c r="BC17" s="259"/>
      <c r="BD17" s="257"/>
      <c r="BE17" s="258"/>
      <c r="BF17" s="258"/>
      <c r="BG17" s="258"/>
      <c r="BH17" s="258"/>
      <c r="BI17" s="258"/>
      <c r="BJ17" s="258"/>
      <c r="BK17" s="258"/>
      <c r="BL17" s="259"/>
      <c r="BM17" s="257">
        <f>20000-2387</f>
        <v>17613</v>
      </c>
      <c r="BN17" s="258"/>
      <c r="BO17" s="258"/>
      <c r="BP17" s="258"/>
      <c r="BQ17" s="258"/>
      <c r="BR17" s="258"/>
      <c r="BS17" s="258"/>
      <c r="BT17" s="258"/>
      <c r="BU17" s="259"/>
      <c r="BV17" s="257"/>
      <c r="BW17" s="258"/>
      <c r="BX17" s="258"/>
      <c r="BY17" s="258"/>
      <c r="BZ17" s="258"/>
      <c r="CA17" s="258"/>
      <c r="CB17" s="258"/>
      <c r="CC17" s="258"/>
      <c r="CD17" s="258"/>
      <c r="CE17" s="258"/>
      <c r="CF17" s="259"/>
      <c r="CG17" s="257">
        <f>Z17*(AL17+BV17)*12</f>
        <v>845424</v>
      </c>
      <c r="CH17" s="258"/>
      <c r="CI17" s="258"/>
      <c r="CJ17" s="258"/>
      <c r="CK17" s="258"/>
      <c r="CL17" s="258"/>
      <c r="CM17" s="258"/>
      <c r="CN17" s="258"/>
      <c r="CO17" s="258"/>
      <c r="CP17" s="258"/>
      <c r="CQ17" s="258"/>
      <c r="CR17" s="259"/>
      <c r="CS17" s="257"/>
      <c r="CT17" s="258"/>
      <c r="CU17" s="258"/>
      <c r="CV17" s="258"/>
      <c r="CW17" s="258"/>
      <c r="CX17" s="258"/>
      <c r="CY17" s="258"/>
      <c r="CZ17" s="258"/>
      <c r="DA17" s="258"/>
      <c r="DB17" s="258"/>
      <c r="DC17" s="259"/>
      <c r="DD17" s="257"/>
      <c r="DE17" s="258"/>
      <c r="DF17" s="258"/>
      <c r="DG17" s="258"/>
      <c r="DH17" s="258"/>
      <c r="DI17" s="258"/>
      <c r="DJ17" s="258"/>
      <c r="DK17" s="258"/>
      <c r="DL17" s="258"/>
      <c r="DM17" s="258"/>
      <c r="DN17" s="259"/>
      <c r="DO17" s="257">
        <f>CG17</f>
        <v>845424</v>
      </c>
      <c r="DP17" s="258"/>
      <c r="DQ17" s="258"/>
      <c r="DR17" s="258"/>
      <c r="DS17" s="258"/>
      <c r="DT17" s="258"/>
      <c r="DU17" s="258"/>
      <c r="DV17" s="259"/>
      <c r="DW17" s="257"/>
      <c r="DX17" s="258"/>
      <c r="DY17" s="258"/>
      <c r="DZ17" s="258"/>
      <c r="EA17" s="258"/>
      <c r="EB17" s="258"/>
      <c r="EC17" s="259"/>
      <c r="ED17" s="44">
        <f t="shared" si="0"/>
        <v>845424</v>
      </c>
      <c r="EE17" s="32"/>
      <c r="EF17" s="32"/>
      <c r="EG17" s="32"/>
      <c r="EH17" s="35"/>
      <c r="EI17" s="35"/>
      <c r="EJ17" s="34"/>
      <c r="EK17" s="36"/>
      <c r="EO17" s="54">
        <f>1089049-DO13</f>
        <v>1089049</v>
      </c>
      <c r="EP17" s="36"/>
      <c r="FL17" s="6">
        <v>490958.55000000005</v>
      </c>
      <c r="FW17" s="6">
        <v>52569</v>
      </c>
    </row>
    <row r="18" spans="1:179" s="6" customFormat="1" ht="27" customHeight="1" x14ac:dyDescent="0.2">
      <c r="A18" s="260" t="s">
        <v>394</v>
      </c>
      <c r="B18" s="261"/>
      <c r="C18" s="261"/>
      <c r="D18" s="261"/>
      <c r="E18" s="261"/>
      <c r="F18" s="262"/>
      <c r="G18" s="263" t="s">
        <v>263</v>
      </c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5"/>
      <c r="Z18" s="266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8"/>
      <c r="AL18" s="257"/>
      <c r="AM18" s="258"/>
      <c r="AN18" s="258"/>
      <c r="AO18" s="258"/>
      <c r="AP18" s="258"/>
      <c r="AQ18" s="258"/>
      <c r="AR18" s="258"/>
      <c r="AS18" s="258"/>
      <c r="AT18" s="259"/>
      <c r="AU18" s="257"/>
      <c r="AV18" s="258"/>
      <c r="AW18" s="258"/>
      <c r="AX18" s="258"/>
      <c r="AY18" s="258"/>
      <c r="AZ18" s="258"/>
      <c r="BA18" s="258"/>
      <c r="BB18" s="258"/>
      <c r="BC18" s="259"/>
      <c r="BD18" s="257"/>
      <c r="BE18" s="258"/>
      <c r="BF18" s="258"/>
      <c r="BG18" s="258"/>
      <c r="BH18" s="258"/>
      <c r="BI18" s="258"/>
      <c r="BJ18" s="258"/>
      <c r="BK18" s="258"/>
      <c r="BL18" s="259"/>
      <c r="BM18" s="257"/>
      <c r="BN18" s="258"/>
      <c r="BO18" s="258"/>
      <c r="BP18" s="258"/>
      <c r="BQ18" s="258"/>
      <c r="BR18" s="258"/>
      <c r="BS18" s="258"/>
      <c r="BT18" s="258"/>
      <c r="BU18" s="259"/>
      <c r="BV18" s="276"/>
      <c r="BW18" s="277"/>
      <c r="BX18" s="277"/>
      <c r="BY18" s="277"/>
      <c r="BZ18" s="277"/>
      <c r="CA18" s="277"/>
      <c r="CB18" s="277"/>
      <c r="CC18" s="277"/>
      <c r="CD18" s="277"/>
      <c r="CE18" s="277"/>
      <c r="CF18" s="278"/>
      <c r="CG18" s="257">
        <f>CG23+CG24+CG25</f>
        <v>1614636.52</v>
      </c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9"/>
      <c r="CS18" s="257">
        <f>CS23+CS24</f>
        <v>1485587.52</v>
      </c>
      <c r="CT18" s="258"/>
      <c r="CU18" s="258"/>
      <c r="CV18" s="258"/>
      <c r="CW18" s="258"/>
      <c r="CX18" s="258"/>
      <c r="CY18" s="258"/>
      <c r="CZ18" s="258"/>
      <c r="DA18" s="258"/>
      <c r="DB18" s="258"/>
      <c r="DC18" s="259"/>
      <c r="DD18" s="257"/>
      <c r="DE18" s="258"/>
      <c r="DF18" s="258"/>
      <c r="DG18" s="258"/>
      <c r="DH18" s="258"/>
      <c r="DI18" s="258"/>
      <c r="DJ18" s="258"/>
      <c r="DK18" s="258"/>
      <c r="DL18" s="258"/>
      <c r="DM18" s="258"/>
      <c r="DN18" s="259"/>
      <c r="DO18" s="257">
        <f>DO23+DO24+DO25+DO26</f>
        <v>129049.00000000001</v>
      </c>
      <c r="DP18" s="258"/>
      <c r="DQ18" s="258"/>
      <c r="DR18" s="258"/>
      <c r="DS18" s="258"/>
      <c r="DT18" s="258"/>
      <c r="DU18" s="258"/>
      <c r="DV18" s="259"/>
      <c r="DW18" s="257"/>
      <c r="DX18" s="258"/>
      <c r="DY18" s="258"/>
      <c r="DZ18" s="258"/>
      <c r="EA18" s="258"/>
      <c r="EB18" s="258"/>
      <c r="EC18" s="259"/>
      <c r="ED18" s="44">
        <f t="shared" si="0"/>
        <v>0</v>
      </c>
      <c r="EE18" s="32"/>
      <c r="EF18" s="32"/>
      <c r="EG18" s="32"/>
      <c r="EO18" s="54">
        <f>DO25+EO16</f>
        <v>243625</v>
      </c>
      <c r="EP18" s="55"/>
      <c r="FA18" s="6">
        <v>1464620.85</v>
      </c>
      <c r="FW18" s="6">
        <v>23379.63</v>
      </c>
    </row>
    <row r="19" spans="1:179" s="6" customFormat="1" ht="27" hidden="1" customHeight="1" x14ac:dyDescent="0.2">
      <c r="A19" s="260"/>
      <c r="B19" s="261"/>
      <c r="C19" s="261"/>
      <c r="D19" s="261"/>
      <c r="E19" s="261"/>
      <c r="F19" s="262"/>
      <c r="G19" s="263" t="s">
        <v>384</v>
      </c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3"/>
      <c r="Z19" s="266">
        <v>40</v>
      </c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8"/>
      <c r="AL19" s="279"/>
      <c r="AM19" s="280"/>
      <c r="AN19" s="280"/>
      <c r="AO19" s="280"/>
      <c r="AP19" s="280"/>
      <c r="AQ19" s="280"/>
      <c r="AR19" s="280"/>
      <c r="AS19" s="280"/>
      <c r="AT19" s="281"/>
      <c r="AU19" s="257"/>
      <c r="AV19" s="258"/>
      <c r="AW19" s="258"/>
      <c r="AX19" s="258"/>
      <c r="AY19" s="258"/>
      <c r="AZ19" s="258"/>
      <c r="BA19" s="258"/>
      <c r="BB19" s="258"/>
      <c r="BC19" s="259"/>
      <c r="BD19" s="257"/>
      <c r="BE19" s="258"/>
      <c r="BF19" s="258"/>
      <c r="BG19" s="258"/>
      <c r="BH19" s="258"/>
      <c r="BI19" s="258"/>
      <c r="BJ19" s="258"/>
      <c r="BK19" s="258"/>
      <c r="BL19" s="259"/>
      <c r="BM19" s="279"/>
      <c r="BN19" s="280"/>
      <c r="BO19" s="280"/>
      <c r="BP19" s="280"/>
      <c r="BQ19" s="280"/>
      <c r="BR19" s="280"/>
      <c r="BS19" s="280"/>
      <c r="BT19" s="280"/>
      <c r="BU19" s="281"/>
      <c r="BV19" s="276"/>
      <c r="BW19" s="277"/>
      <c r="BX19" s="277"/>
      <c r="BY19" s="277"/>
      <c r="BZ19" s="277"/>
      <c r="CA19" s="277"/>
      <c r="CB19" s="277"/>
      <c r="CC19" s="277"/>
      <c r="CD19" s="277"/>
      <c r="CE19" s="277"/>
      <c r="CF19" s="278"/>
      <c r="CG19" s="257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9"/>
      <c r="CS19" s="279"/>
      <c r="CT19" s="280"/>
      <c r="CU19" s="280"/>
      <c r="CV19" s="280"/>
      <c r="CW19" s="280"/>
      <c r="CX19" s="280"/>
      <c r="CY19" s="280"/>
      <c r="CZ19" s="280"/>
      <c r="DA19" s="280"/>
      <c r="DB19" s="280"/>
      <c r="DC19" s="281"/>
      <c r="DD19" s="257"/>
      <c r="DE19" s="258"/>
      <c r="DF19" s="258"/>
      <c r="DG19" s="258"/>
      <c r="DH19" s="258"/>
      <c r="DI19" s="258"/>
      <c r="DJ19" s="258"/>
      <c r="DK19" s="258"/>
      <c r="DL19" s="258"/>
      <c r="DM19" s="258"/>
      <c r="DN19" s="259"/>
      <c r="DO19" s="257"/>
      <c r="DP19" s="258"/>
      <c r="DQ19" s="258"/>
      <c r="DR19" s="258"/>
      <c r="DS19" s="258"/>
      <c r="DT19" s="258"/>
      <c r="DU19" s="258"/>
      <c r="DV19" s="259"/>
      <c r="DW19" s="257"/>
      <c r="DX19" s="258"/>
      <c r="DY19" s="258"/>
      <c r="DZ19" s="258"/>
      <c r="EA19" s="258"/>
      <c r="EB19" s="258"/>
      <c r="EC19" s="259"/>
      <c r="ED19" s="44">
        <f t="shared" si="0"/>
        <v>0</v>
      </c>
      <c r="EE19" s="46">
        <v>3861.8758865248224</v>
      </c>
      <c r="EF19" s="46">
        <v>3861.8758865248224</v>
      </c>
      <c r="EG19" s="32"/>
      <c r="EO19" s="54"/>
      <c r="FL19" s="6">
        <v>1772893.202</v>
      </c>
      <c r="FW19" s="6">
        <v>466348.87</v>
      </c>
    </row>
    <row r="20" spans="1:179" s="6" customFormat="1" ht="27" hidden="1" customHeight="1" x14ac:dyDescent="0.2">
      <c r="A20" s="260"/>
      <c r="B20" s="261"/>
      <c r="C20" s="261"/>
      <c r="D20" s="261"/>
      <c r="E20" s="261"/>
      <c r="F20" s="262"/>
      <c r="G20" s="263" t="s">
        <v>384</v>
      </c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5"/>
      <c r="Z20" s="310">
        <v>0.5</v>
      </c>
      <c r="AA20" s="311"/>
      <c r="AB20" s="311"/>
      <c r="AC20" s="311"/>
      <c r="AD20" s="311"/>
      <c r="AE20" s="311"/>
      <c r="AF20" s="311"/>
      <c r="AG20" s="311"/>
      <c r="AH20" s="311"/>
      <c r="AI20" s="311"/>
      <c r="AJ20" s="311"/>
      <c r="AK20" s="312"/>
      <c r="AL20" s="279">
        <f>BM20+AU20+BD20</f>
        <v>0</v>
      </c>
      <c r="AM20" s="280"/>
      <c r="AN20" s="280"/>
      <c r="AO20" s="280"/>
      <c r="AP20" s="280"/>
      <c r="AQ20" s="280"/>
      <c r="AR20" s="280"/>
      <c r="AS20" s="280"/>
      <c r="AT20" s="281"/>
      <c r="AU20" s="257"/>
      <c r="AV20" s="258"/>
      <c r="AW20" s="258"/>
      <c r="AX20" s="258"/>
      <c r="AY20" s="258"/>
      <c r="AZ20" s="258"/>
      <c r="BA20" s="258"/>
      <c r="BB20" s="258"/>
      <c r="BC20" s="259"/>
      <c r="BD20" s="279"/>
      <c r="BE20" s="280"/>
      <c r="BF20" s="280"/>
      <c r="BG20" s="280"/>
      <c r="BH20" s="280"/>
      <c r="BI20" s="280"/>
      <c r="BJ20" s="280"/>
      <c r="BK20" s="280"/>
      <c r="BL20" s="281"/>
      <c r="BM20" s="279"/>
      <c r="BN20" s="280"/>
      <c r="BO20" s="280"/>
      <c r="BP20" s="280"/>
      <c r="BQ20" s="280"/>
      <c r="BR20" s="280"/>
      <c r="BS20" s="280"/>
      <c r="BT20" s="280"/>
      <c r="BU20" s="281"/>
      <c r="BV20" s="276"/>
      <c r="BW20" s="277"/>
      <c r="BX20" s="277"/>
      <c r="BY20" s="277"/>
      <c r="BZ20" s="277"/>
      <c r="CA20" s="277"/>
      <c r="CB20" s="277"/>
      <c r="CC20" s="277"/>
      <c r="CD20" s="277"/>
      <c r="CE20" s="277"/>
      <c r="CF20" s="278"/>
      <c r="CG20" s="257">
        <f>Z20*(AL20+BV20)*3</f>
        <v>0</v>
      </c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9"/>
      <c r="CS20" s="257"/>
      <c r="CT20" s="258"/>
      <c r="CU20" s="258"/>
      <c r="CV20" s="258"/>
      <c r="CW20" s="258"/>
      <c r="CX20" s="258"/>
      <c r="CY20" s="258"/>
      <c r="CZ20" s="258"/>
      <c r="DA20" s="258"/>
      <c r="DB20" s="258"/>
      <c r="DC20" s="259"/>
      <c r="DD20" s="257"/>
      <c r="DE20" s="258"/>
      <c r="DF20" s="258"/>
      <c r="DG20" s="258"/>
      <c r="DH20" s="258"/>
      <c r="DI20" s="258"/>
      <c r="DJ20" s="258"/>
      <c r="DK20" s="258"/>
      <c r="DL20" s="258"/>
      <c r="DM20" s="258"/>
      <c r="DN20" s="259"/>
      <c r="DO20" s="257">
        <f>CG20</f>
        <v>0</v>
      </c>
      <c r="DP20" s="258"/>
      <c r="DQ20" s="258"/>
      <c r="DR20" s="258"/>
      <c r="DS20" s="258"/>
      <c r="DT20" s="258"/>
      <c r="DU20" s="258"/>
      <c r="DV20" s="259"/>
      <c r="DW20" s="257"/>
      <c r="DX20" s="258"/>
      <c r="DY20" s="258"/>
      <c r="DZ20" s="258"/>
      <c r="EA20" s="258"/>
      <c r="EB20" s="258"/>
      <c r="EC20" s="259"/>
      <c r="ED20" s="44">
        <f t="shared" si="0"/>
        <v>0</v>
      </c>
      <c r="EE20" s="46">
        <v>3861.8758865248224</v>
      </c>
      <c r="EF20" s="46">
        <v>3861.8758865248224</v>
      </c>
      <c r="EG20" s="32"/>
    </row>
    <row r="21" spans="1:179" s="6" customFormat="1" ht="27" hidden="1" customHeight="1" x14ac:dyDescent="0.2">
      <c r="A21" s="260"/>
      <c r="B21" s="261"/>
      <c r="C21" s="261"/>
      <c r="D21" s="261"/>
      <c r="E21" s="261"/>
      <c r="F21" s="262"/>
      <c r="G21" s="263" t="s">
        <v>384</v>
      </c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3"/>
      <c r="Z21" s="310">
        <v>0.5</v>
      </c>
      <c r="AA21" s="311"/>
      <c r="AB21" s="311"/>
      <c r="AC21" s="311"/>
      <c r="AD21" s="311"/>
      <c r="AE21" s="311"/>
      <c r="AF21" s="311"/>
      <c r="AG21" s="311"/>
      <c r="AH21" s="311"/>
      <c r="AI21" s="311"/>
      <c r="AJ21" s="311"/>
      <c r="AK21" s="312"/>
      <c r="AL21" s="279">
        <f>BM21+AU21+BD21</f>
        <v>0</v>
      </c>
      <c r="AM21" s="280"/>
      <c r="AN21" s="280"/>
      <c r="AO21" s="280"/>
      <c r="AP21" s="280"/>
      <c r="AQ21" s="280"/>
      <c r="AR21" s="280"/>
      <c r="AS21" s="280"/>
      <c r="AT21" s="281"/>
      <c r="AU21" s="257"/>
      <c r="AV21" s="258"/>
      <c r="AW21" s="258"/>
      <c r="AX21" s="258"/>
      <c r="AY21" s="258"/>
      <c r="AZ21" s="258"/>
      <c r="BA21" s="258"/>
      <c r="BB21" s="258"/>
      <c r="BC21" s="259"/>
      <c r="BD21" s="257"/>
      <c r="BE21" s="258"/>
      <c r="BF21" s="258"/>
      <c r="BG21" s="258"/>
      <c r="BH21" s="258"/>
      <c r="BI21" s="258"/>
      <c r="BJ21" s="258"/>
      <c r="BK21" s="258"/>
      <c r="BL21" s="259"/>
      <c r="BM21" s="279"/>
      <c r="BN21" s="280"/>
      <c r="BO21" s="280"/>
      <c r="BP21" s="280"/>
      <c r="BQ21" s="280"/>
      <c r="BR21" s="280"/>
      <c r="BS21" s="280"/>
      <c r="BT21" s="280"/>
      <c r="BU21" s="281"/>
      <c r="BV21" s="279"/>
      <c r="BW21" s="280"/>
      <c r="BX21" s="280"/>
      <c r="BY21" s="280"/>
      <c r="BZ21" s="280"/>
      <c r="CA21" s="280"/>
      <c r="CB21" s="280"/>
      <c r="CC21" s="280"/>
      <c r="CD21" s="280"/>
      <c r="CE21" s="280"/>
      <c r="CF21" s="281"/>
      <c r="CG21" s="257">
        <f>Z21*(AL21+BV21)*3</f>
        <v>0</v>
      </c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9"/>
      <c r="CS21" s="257"/>
      <c r="CT21" s="258"/>
      <c r="CU21" s="258"/>
      <c r="CV21" s="258"/>
      <c r="CW21" s="258"/>
      <c r="CX21" s="258"/>
      <c r="CY21" s="258"/>
      <c r="CZ21" s="258"/>
      <c r="DA21" s="258"/>
      <c r="DB21" s="258"/>
      <c r="DC21" s="259"/>
      <c r="DD21" s="257"/>
      <c r="DE21" s="258"/>
      <c r="DF21" s="258"/>
      <c r="DG21" s="258"/>
      <c r="DH21" s="258"/>
      <c r="DI21" s="258"/>
      <c r="DJ21" s="258"/>
      <c r="DK21" s="258"/>
      <c r="DL21" s="258"/>
      <c r="DM21" s="258"/>
      <c r="DN21" s="259"/>
      <c r="DO21" s="257">
        <f>CG21</f>
        <v>0</v>
      </c>
      <c r="DP21" s="258"/>
      <c r="DQ21" s="258"/>
      <c r="DR21" s="258"/>
      <c r="DS21" s="258"/>
      <c r="DT21" s="258"/>
      <c r="DU21" s="258"/>
      <c r="DV21" s="259"/>
      <c r="DW21" s="257"/>
      <c r="DX21" s="258"/>
      <c r="DY21" s="258"/>
      <c r="DZ21" s="258"/>
      <c r="EA21" s="258"/>
      <c r="EB21" s="258"/>
      <c r="EC21" s="259"/>
      <c r="ED21" s="44">
        <f t="shared" si="0"/>
        <v>0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260"/>
      <c r="B22" s="261"/>
      <c r="C22" s="261"/>
      <c r="D22" s="261"/>
      <c r="E22" s="261"/>
      <c r="F22" s="262"/>
      <c r="G22" s="263" t="s">
        <v>384</v>
      </c>
      <c r="H22" s="292"/>
      <c r="I22" s="292"/>
      <c r="J22" s="292"/>
      <c r="K22" s="292"/>
      <c r="L22" s="292"/>
      <c r="M22" s="292"/>
      <c r="N22" s="292"/>
      <c r="O22" s="292"/>
      <c r="P22" s="292"/>
      <c r="Q22" s="292"/>
      <c r="R22" s="292"/>
      <c r="S22" s="292"/>
      <c r="T22" s="292"/>
      <c r="U22" s="292"/>
      <c r="V22" s="292"/>
      <c r="W22" s="292"/>
      <c r="X22" s="292"/>
      <c r="Y22" s="293"/>
      <c r="Z22" s="266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8"/>
      <c r="AL22" s="279">
        <f>BM22+AU22+BD22</f>
        <v>0</v>
      </c>
      <c r="AM22" s="280"/>
      <c r="AN22" s="280"/>
      <c r="AO22" s="280"/>
      <c r="AP22" s="280"/>
      <c r="AQ22" s="280"/>
      <c r="AR22" s="280"/>
      <c r="AS22" s="280"/>
      <c r="AT22" s="281"/>
      <c r="AU22" s="257"/>
      <c r="AV22" s="258"/>
      <c r="AW22" s="258"/>
      <c r="AX22" s="258"/>
      <c r="AY22" s="258"/>
      <c r="AZ22" s="258"/>
      <c r="BA22" s="258"/>
      <c r="BB22" s="258"/>
      <c r="BC22" s="259"/>
      <c r="BD22" s="257"/>
      <c r="BE22" s="258"/>
      <c r="BF22" s="258"/>
      <c r="BG22" s="258"/>
      <c r="BH22" s="258"/>
      <c r="BI22" s="258"/>
      <c r="BJ22" s="258"/>
      <c r="BK22" s="258"/>
      <c r="BL22" s="259"/>
      <c r="BM22" s="279"/>
      <c r="BN22" s="280"/>
      <c r="BO22" s="280"/>
      <c r="BP22" s="280"/>
      <c r="BQ22" s="280"/>
      <c r="BR22" s="280"/>
      <c r="BS22" s="280"/>
      <c r="BT22" s="280"/>
      <c r="BU22" s="281"/>
      <c r="BV22" s="257"/>
      <c r="BW22" s="258"/>
      <c r="BX22" s="258"/>
      <c r="BY22" s="258"/>
      <c r="BZ22" s="258"/>
      <c r="CA22" s="258"/>
      <c r="CB22" s="258"/>
      <c r="CC22" s="258"/>
      <c r="CD22" s="258"/>
      <c r="CE22" s="258"/>
      <c r="CF22" s="259"/>
      <c r="CG22" s="294">
        <f>Z22*(AL22+BV22)*3</f>
        <v>0</v>
      </c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6"/>
      <c r="CS22" s="257"/>
      <c r="CT22" s="258"/>
      <c r="CU22" s="258"/>
      <c r="CV22" s="258"/>
      <c r="CW22" s="258"/>
      <c r="CX22" s="258"/>
      <c r="CY22" s="258"/>
      <c r="CZ22" s="258"/>
      <c r="DA22" s="258"/>
      <c r="DB22" s="258"/>
      <c r="DC22" s="259"/>
      <c r="DD22" s="257"/>
      <c r="DE22" s="258"/>
      <c r="DF22" s="258"/>
      <c r="DG22" s="258"/>
      <c r="DH22" s="258"/>
      <c r="DI22" s="258"/>
      <c r="DJ22" s="258"/>
      <c r="DK22" s="258"/>
      <c r="DL22" s="258"/>
      <c r="DM22" s="258"/>
      <c r="DN22" s="259"/>
      <c r="DO22" s="294">
        <f>CG22</f>
        <v>0</v>
      </c>
      <c r="DP22" s="295"/>
      <c r="DQ22" s="295"/>
      <c r="DR22" s="295"/>
      <c r="DS22" s="295"/>
      <c r="DT22" s="295"/>
      <c r="DU22" s="295"/>
      <c r="DV22" s="296"/>
      <c r="DW22" s="257"/>
      <c r="DX22" s="258"/>
      <c r="DY22" s="258"/>
      <c r="DZ22" s="258"/>
      <c r="EA22" s="258"/>
      <c r="EB22" s="258"/>
      <c r="EC22" s="259"/>
      <c r="ED22" s="44">
        <f t="shared" si="0"/>
        <v>0</v>
      </c>
      <c r="EE22" s="46">
        <v>3861.8758865248224</v>
      </c>
      <c r="EF22" s="46">
        <v>3861.8758865248224</v>
      </c>
      <c r="EG22" s="32"/>
    </row>
    <row r="23" spans="1:179" s="6" customFormat="1" ht="28.5" customHeight="1" x14ac:dyDescent="0.2">
      <c r="A23" s="260" t="s">
        <v>150</v>
      </c>
      <c r="B23" s="261"/>
      <c r="C23" s="261"/>
      <c r="D23" s="261"/>
      <c r="E23" s="261"/>
      <c r="F23" s="262"/>
      <c r="G23" s="263" t="s">
        <v>391</v>
      </c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5"/>
      <c r="Z23" s="266">
        <v>1</v>
      </c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8"/>
      <c r="AL23" s="257">
        <f>AU23+BM23</f>
        <v>49124.55</v>
      </c>
      <c r="AM23" s="258"/>
      <c r="AN23" s="258"/>
      <c r="AO23" s="258"/>
      <c r="AP23" s="258"/>
      <c r="AQ23" s="258"/>
      <c r="AR23" s="258"/>
      <c r="AS23" s="258"/>
      <c r="AT23" s="259"/>
      <c r="AU23" s="257">
        <v>20601.419999999998</v>
      </c>
      <c r="AV23" s="258"/>
      <c r="AW23" s="258"/>
      <c r="AX23" s="258"/>
      <c r="AY23" s="258"/>
      <c r="AZ23" s="258"/>
      <c r="BA23" s="258"/>
      <c r="BB23" s="258"/>
      <c r="BC23" s="259"/>
      <c r="BD23" s="257"/>
      <c r="BE23" s="258"/>
      <c r="BF23" s="258"/>
      <c r="BG23" s="258"/>
      <c r="BH23" s="258"/>
      <c r="BI23" s="258"/>
      <c r="BJ23" s="258"/>
      <c r="BK23" s="258"/>
      <c r="BL23" s="259"/>
      <c r="BM23" s="257">
        <f>24625.63+3897.5</f>
        <v>28523.13</v>
      </c>
      <c r="BN23" s="258"/>
      <c r="BO23" s="258"/>
      <c r="BP23" s="258"/>
      <c r="BQ23" s="258"/>
      <c r="BR23" s="258"/>
      <c r="BS23" s="258"/>
      <c r="BT23" s="258"/>
      <c r="BU23" s="259"/>
      <c r="BV23" s="257"/>
      <c r="BW23" s="258"/>
      <c r="BX23" s="258"/>
      <c r="BY23" s="258"/>
      <c r="BZ23" s="258"/>
      <c r="CA23" s="258"/>
      <c r="CB23" s="258"/>
      <c r="CC23" s="258"/>
      <c r="CD23" s="258"/>
      <c r="CE23" s="258"/>
      <c r="CF23" s="259"/>
      <c r="CG23" s="257">
        <f>Z23*(AL23+BV23)*12</f>
        <v>589494.60000000009</v>
      </c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9"/>
      <c r="CS23" s="257">
        <f>CG23-DD23-DO23</f>
        <v>589494.60000000009</v>
      </c>
      <c r="CT23" s="258"/>
      <c r="CU23" s="258"/>
      <c r="CV23" s="258"/>
      <c r="CW23" s="258"/>
      <c r="CX23" s="258"/>
      <c r="CY23" s="258"/>
      <c r="CZ23" s="258"/>
      <c r="DA23" s="258"/>
      <c r="DB23" s="258"/>
      <c r="DC23" s="259"/>
      <c r="DD23" s="257"/>
      <c r="DE23" s="258"/>
      <c r="DF23" s="258"/>
      <c r="DG23" s="258"/>
      <c r="DH23" s="258"/>
      <c r="DI23" s="258"/>
      <c r="DJ23" s="258"/>
      <c r="DK23" s="258"/>
      <c r="DL23" s="258"/>
      <c r="DM23" s="258"/>
      <c r="DN23" s="259"/>
      <c r="DO23" s="257"/>
      <c r="DP23" s="258"/>
      <c r="DQ23" s="258"/>
      <c r="DR23" s="258"/>
      <c r="DS23" s="258"/>
      <c r="DT23" s="258"/>
      <c r="DU23" s="258"/>
      <c r="DV23" s="259"/>
      <c r="DW23" s="257"/>
      <c r="DX23" s="258"/>
      <c r="DY23" s="258"/>
      <c r="DZ23" s="258"/>
      <c r="EA23" s="258"/>
      <c r="EB23" s="258"/>
      <c r="EC23" s="259"/>
      <c r="ED23" s="44">
        <f t="shared" si="0"/>
        <v>589494.60000000009</v>
      </c>
      <c r="EE23" s="32"/>
      <c r="EF23" s="32"/>
      <c r="EG23" s="32"/>
      <c r="EH23" s="35"/>
      <c r="EI23" s="35"/>
      <c r="EJ23" s="34"/>
      <c r="EK23" s="36"/>
      <c r="EO23" s="54"/>
      <c r="EP23" s="55"/>
      <c r="FL23" s="6">
        <v>490958.55000000005</v>
      </c>
      <c r="FW23" s="6">
        <v>52569</v>
      </c>
    </row>
    <row r="24" spans="1:179" s="6" customFormat="1" ht="31.7" customHeight="1" x14ac:dyDescent="0.2">
      <c r="A24" s="260" t="s">
        <v>395</v>
      </c>
      <c r="B24" s="261"/>
      <c r="C24" s="261"/>
      <c r="D24" s="261"/>
      <c r="E24" s="261"/>
      <c r="F24" s="262"/>
      <c r="G24" s="263" t="s">
        <v>392</v>
      </c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5"/>
      <c r="Z24" s="266">
        <v>3</v>
      </c>
      <c r="AA24" s="267"/>
      <c r="AB24" s="267"/>
      <c r="AC24" s="267"/>
      <c r="AD24" s="267"/>
      <c r="AE24" s="267"/>
      <c r="AF24" s="267"/>
      <c r="AG24" s="267"/>
      <c r="AH24" s="267"/>
      <c r="AI24" s="267"/>
      <c r="AJ24" s="267"/>
      <c r="AK24" s="268"/>
      <c r="AL24" s="257">
        <f>AU24+BM24</f>
        <v>24891.47</v>
      </c>
      <c r="AM24" s="258"/>
      <c r="AN24" s="258"/>
      <c r="AO24" s="258"/>
      <c r="AP24" s="258"/>
      <c r="AQ24" s="258"/>
      <c r="AR24" s="258"/>
      <c r="AS24" s="258"/>
      <c r="AT24" s="259"/>
      <c r="AU24" s="257">
        <v>11631.53</v>
      </c>
      <c r="AV24" s="258"/>
      <c r="AW24" s="258"/>
      <c r="AX24" s="258"/>
      <c r="AY24" s="258"/>
      <c r="AZ24" s="258"/>
      <c r="BA24" s="258"/>
      <c r="BB24" s="258"/>
      <c r="BC24" s="259"/>
      <c r="BD24" s="257"/>
      <c r="BE24" s="258"/>
      <c r="BF24" s="258"/>
      <c r="BG24" s="258"/>
      <c r="BH24" s="258"/>
      <c r="BI24" s="258"/>
      <c r="BJ24" s="258"/>
      <c r="BK24" s="258"/>
      <c r="BL24" s="259"/>
      <c r="BM24" s="257">
        <f>13259.94</f>
        <v>13259.94</v>
      </c>
      <c r="BN24" s="258"/>
      <c r="BO24" s="258"/>
      <c r="BP24" s="258"/>
      <c r="BQ24" s="258"/>
      <c r="BR24" s="258"/>
      <c r="BS24" s="258"/>
      <c r="BT24" s="258"/>
      <c r="BU24" s="259"/>
      <c r="BV24" s="276"/>
      <c r="BW24" s="277"/>
      <c r="BX24" s="277"/>
      <c r="BY24" s="277"/>
      <c r="BZ24" s="277"/>
      <c r="CA24" s="277"/>
      <c r="CB24" s="277"/>
      <c r="CC24" s="277"/>
      <c r="CD24" s="277"/>
      <c r="CE24" s="277"/>
      <c r="CF24" s="278"/>
      <c r="CG24" s="257">
        <f>Z24*(AL24+BV24)*12</f>
        <v>896092.92</v>
      </c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9"/>
      <c r="CS24" s="257">
        <f>CG24-DD24-DO24</f>
        <v>896092.92</v>
      </c>
      <c r="CT24" s="258"/>
      <c r="CU24" s="258"/>
      <c r="CV24" s="258"/>
      <c r="CW24" s="258"/>
      <c r="CX24" s="258"/>
      <c r="CY24" s="258"/>
      <c r="CZ24" s="258"/>
      <c r="DA24" s="258"/>
      <c r="DB24" s="258"/>
      <c r="DC24" s="259"/>
      <c r="DD24" s="257"/>
      <c r="DE24" s="258"/>
      <c r="DF24" s="258"/>
      <c r="DG24" s="258"/>
      <c r="DH24" s="258"/>
      <c r="DI24" s="258"/>
      <c r="DJ24" s="258"/>
      <c r="DK24" s="258"/>
      <c r="DL24" s="258"/>
      <c r="DM24" s="258"/>
      <c r="DN24" s="259"/>
      <c r="DO24" s="257"/>
      <c r="DP24" s="258"/>
      <c r="DQ24" s="258"/>
      <c r="DR24" s="258"/>
      <c r="DS24" s="258"/>
      <c r="DT24" s="258"/>
      <c r="DU24" s="258"/>
      <c r="DV24" s="259"/>
      <c r="DW24" s="257"/>
      <c r="DX24" s="258"/>
      <c r="DY24" s="258"/>
      <c r="DZ24" s="258"/>
      <c r="EA24" s="258"/>
      <c r="EB24" s="258"/>
      <c r="EC24" s="259"/>
      <c r="ED24" s="44">
        <f t="shared" si="0"/>
        <v>896092.92</v>
      </c>
      <c r="EE24" s="32"/>
      <c r="EF24" s="32"/>
      <c r="EG24" s="32"/>
      <c r="EH24" s="35"/>
      <c r="EI24" s="35"/>
      <c r="EJ24" s="34"/>
      <c r="EK24" s="36"/>
      <c r="EO24" s="54"/>
      <c r="EP24" s="55"/>
      <c r="FL24" s="6">
        <v>490958.55000000005</v>
      </c>
      <c r="FW24" s="6">
        <v>52569</v>
      </c>
    </row>
    <row r="25" spans="1:179" s="6" customFormat="1" ht="27" customHeight="1" x14ac:dyDescent="0.2">
      <c r="A25" s="269" t="s">
        <v>399</v>
      </c>
      <c r="B25" s="270"/>
      <c r="C25" s="270"/>
      <c r="D25" s="270"/>
      <c r="E25" s="270"/>
      <c r="F25" s="271"/>
      <c r="G25" s="263" t="s">
        <v>393</v>
      </c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5"/>
      <c r="Z25" s="266">
        <v>3</v>
      </c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8"/>
      <c r="AL25" s="257">
        <f>BM25+AU25+BD25</f>
        <v>14338.78</v>
      </c>
      <c r="AM25" s="258"/>
      <c r="AN25" s="258"/>
      <c r="AO25" s="258"/>
      <c r="AP25" s="258"/>
      <c r="AQ25" s="258"/>
      <c r="AR25" s="258"/>
      <c r="AS25" s="258"/>
      <c r="AT25" s="259"/>
      <c r="AU25" s="257"/>
      <c r="AV25" s="258"/>
      <c r="AW25" s="258"/>
      <c r="AX25" s="258"/>
      <c r="AY25" s="258"/>
      <c r="AZ25" s="258"/>
      <c r="BA25" s="258"/>
      <c r="BB25" s="258"/>
      <c r="BC25" s="259"/>
      <c r="BD25" s="257"/>
      <c r="BE25" s="258"/>
      <c r="BF25" s="258"/>
      <c r="BG25" s="258"/>
      <c r="BH25" s="258"/>
      <c r="BI25" s="258"/>
      <c r="BJ25" s="258"/>
      <c r="BK25" s="258"/>
      <c r="BL25" s="259"/>
      <c r="BM25" s="257">
        <v>14338.78</v>
      </c>
      <c r="BN25" s="258"/>
      <c r="BO25" s="258"/>
      <c r="BP25" s="258"/>
      <c r="BQ25" s="258"/>
      <c r="BR25" s="258"/>
      <c r="BS25" s="258"/>
      <c r="BT25" s="258"/>
      <c r="BU25" s="259"/>
      <c r="BV25" s="257"/>
      <c r="BW25" s="258"/>
      <c r="BX25" s="258"/>
      <c r="BY25" s="258"/>
      <c r="BZ25" s="258"/>
      <c r="CA25" s="258"/>
      <c r="CB25" s="258"/>
      <c r="CC25" s="258"/>
      <c r="CD25" s="258"/>
      <c r="CE25" s="258"/>
      <c r="CF25" s="259"/>
      <c r="CG25" s="257">
        <f>Z25*AL25*3-0.02</f>
        <v>129049.00000000001</v>
      </c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9"/>
      <c r="CS25" s="257"/>
      <c r="CT25" s="258"/>
      <c r="CU25" s="258"/>
      <c r="CV25" s="258"/>
      <c r="CW25" s="258"/>
      <c r="CX25" s="258"/>
      <c r="CY25" s="258"/>
      <c r="CZ25" s="258"/>
      <c r="DA25" s="258"/>
      <c r="DB25" s="258"/>
      <c r="DC25" s="259"/>
      <c r="DD25" s="257"/>
      <c r="DE25" s="258"/>
      <c r="DF25" s="258"/>
      <c r="DG25" s="258"/>
      <c r="DH25" s="258"/>
      <c r="DI25" s="258"/>
      <c r="DJ25" s="258"/>
      <c r="DK25" s="258"/>
      <c r="DL25" s="258"/>
      <c r="DM25" s="258"/>
      <c r="DN25" s="259"/>
      <c r="DO25" s="257">
        <f>CG25</f>
        <v>129049.00000000001</v>
      </c>
      <c r="DP25" s="258"/>
      <c r="DQ25" s="258"/>
      <c r="DR25" s="258"/>
      <c r="DS25" s="258"/>
      <c r="DT25" s="258"/>
      <c r="DU25" s="258"/>
      <c r="DV25" s="259"/>
      <c r="DW25" s="257"/>
      <c r="DX25" s="258"/>
      <c r="DY25" s="258"/>
      <c r="DZ25" s="258"/>
      <c r="EA25" s="258"/>
      <c r="EB25" s="258"/>
      <c r="EC25" s="259"/>
      <c r="ED25" s="44">
        <f>Z25*AL25*3</f>
        <v>129049.02000000002</v>
      </c>
      <c r="EE25" s="46">
        <v>3861.8758865248224</v>
      </c>
      <c r="EF25" s="46">
        <v>3861.8758865248224</v>
      </c>
      <c r="EG25" s="32"/>
    </row>
    <row r="26" spans="1:179" s="6" customFormat="1" ht="27" hidden="1" customHeight="1" x14ac:dyDescent="0.2">
      <c r="A26" s="269" t="s">
        <v>122</v>
      </c>
      <c r="B26" s="270"/>
      <c r="C26" s="270"/>
      <c r="D26" s="270"/>
      <c r="E26" s="270"/>
      <c r="F26" s="271"/>
      <c r="G26" s="263" t="s">
        <v>393</v>
      </c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5"/>
      <c r="Z26" s="266">
        <v>1</v>
      </c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8"/>
      <c r="AL26" s="257">
        <f>BM26+AU26+BD26</f>
        <v>0</v>
      </c>
      <c r="AM26" s="258"/>
      <c r="AN26" s="258"/>
      <c r="AO26" s="258"/>
      <c r="AP26" s="258"/>
      <c r="AQ26" s="258"/>
      <c r="AR26" s="258"/>
      <c r="AS26" s="258"/>
      <c r="AT26" s="259"/>
      <c r="AU26" s="257"/>
      <c r="AV26" s="258"/>
      <c r="AW26" s="258"/>
      <c r="AX26" s="258"/>
      <c r="AY26" s="258"/>
      <c r="AZ26" s="258"/>
      <c r="BA26" s="258"/>
      <c r="BB26" s="258"/>
      <c r="BC26" s="259"/>
      <c r="BD26" s="257"/>
      <c r="BE26" s="258"/>
      <c r="BF26" s="258"/>
      <c r="BG26" s="258"/>
      <c r="BH26" s="258"/>
      <c r="BI26" s="258"/>
      <c r="BJ26" s="258"/>
      <c r="BK26" s="258"/>
      <c r="BL26" s="259"/>
      <c r="BM26" s="313"/>
      <c r="BN26" s="314"/>
      <c r="BO26" s="314"/>
      <c r="BP26" s="314"/>
      <c r="BQ26" s="314"/>
      <c r="BR26" s="314"/>
      <c r="BS26" s="314"/>
      <c r="BT26" s="314"/>
      <c r="BU26" s="315"/>
      <c r="BV26" s="257"/>
      <c r="BW26" s="258"/>
      <c r="BX26" s="258"/>
      <c r="BY26" s="258"/>
      <c r="BZ26" s="258"/>
      <c r="CA26" s="258"/>
      <c r="CB26" s="258"/>
      <c r="CC26" s="258"/>
      <c r="CD26" s="258"/>
      <c r="CE26" s="258"/>
      <c r="CF26" s="259"/>
      <c r="CG26" s="257">
        <f>DO26</f>
        <v>0</v>
      </c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9"/>
      <c r="CS26" s="257"/>
      <c r="CT26" s="258"/>
      <c r="CU26" s="258"/>
      <c r="CV26" s="258"/>
      <c r="CW26" s="258"/>
      <c r="CX26" s="258"/>
      <c r="CY26" s="258"/>
      <c r="CZ26" s="258"/>
      <c r="DA26" s="258"/>
      <c r="DB26" s="258"/>
      <c r="DC26" s="259"/>
      <c r="DD26" s="257"/>
      <c r="DE26" s="258"/>
      <c r="DF26" s="258"/>
      <c r="DG26" s="258"/>
      <c r="DH26" s="258"/>
      <c r="DI26" s="258"/>
      <c r="DJ26" s="258"/>
      <c r="DK26" s="258"/>
      <c r="DL26" s="258"/>
      <c r="DM26" s="258"/>
      <c r="DN26" s="259"/>
      <c r="DO26" s="257"/>
      <c r="DP26" s="258"/>
      <c r="DQ26" s="258"/>
      <c r="DR26" s="258"/>
      <c r="DS26" s="258"/>
      <c r="DT26" s="258"/>
      <c r="DU26" s="258"/>
      <c r="DV26" s="259"/>
      <c r="DW26" s="257"/>
      <c r="DX26" s="258"/>
      <c r="DY26" s="258"/>
      <c r="DZ26" s="258"/>
      <c r="EA26" s="258"/>
      <c r="EB26" s="258"/>
      <c r="EC26" s="259"/>
      <c r="ED26" s="46">
        <v>3861.8758865248224</v>
      </c>
      <c r="EE26" s="46">
        <v>3861.8758865248224</v>
      </c>
      <c r="EF26" s="46">
        <v>3861.8758865248224</v>
      </c>
      <c r="EG26" s="32"/>
    </row>
    <row r="27" spans="1:179" s="6" customFormat="1" ht="170.25" customHeight="1" x14ac:dyDescent="0.2">
      <c r="A27" s="269" t="s">
        <v>7</v>
      </c>
      <c r="B27" s="270"/>
      <c r="C27" s="270"/>
      <c r="D27" s="270"/>
      <c r="E27" s="270"/>
      <c r="F27" s="271"/>
      <c r="G27" s="263" t="s">
        <v>259</v>
      </c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9"/>
      <c r="Z27" s="266">
        <v>8</v>
      </c>
      <c r="AA27" s="267"/>
      <c r="AB27" s="267"/>
      <c r="AC27" s="267"/>
      <c r="AD27" s="267"/>
      <c r="AE27" s="267"/>
      <c r="AF27" s="267"/>
      <c r="AG27" s="267"/>
      <c r="AH27" s="267"/>
      <c r="AI27" s="267"/>
      <c r="AJ27" s="267"/>
      <c r="AK27" s="268"/>
      <c r="AL27" s="266">
        <v>312.5</v>
      </c>
      <c r="AM27" s="267"/>
      <c r="AN27" s="267"/>
      <c r="AO27" s="267"/>
      <c r="AP27" s="267"/>
      <c r="AQ27" s="267"/>
      <c r="AR27" s="267"/>
      <c r="AS27" s="267"/>
      <c r="AT27" s="268"/>
      <c r="AU27" s="266" t="s">
        <v>1</v>
      </c>
      <c r="AV27" s="267"/>
      <c r="AW27" s="267"/>
      <c r="AX27" s="267"/>
      <c r="AY27" s="267"/>
      <c r="AZ27" s="267"/>
      <c r="BA27" s="267"/>
      <c r="BB27" s="267"/>
      <c r="BC27" s="268"/>
      <c r="BD27" s="266" t="s">
        <v>1</v>
      </c>
      <c r="BE27" s="267"/>
      <c r="BF27" s="267"/>
      <c r="BG27" s="267"/>
      <c r="BH27" s="267"/>
      <c r="BI27" s="267"/>
      <c r="BJ27" s="267"/>
      <c r="BK27" s="267"/>
      <c r="BL27" s="268"/>
      <c r="BM27" s="266" t="s">
        <v>1</v>
      </c>
      <c r="BN27" s="267"/>
      <c r="BO27" s="267"/>
      <c r="BP27" s="267"/>
      <c r="BQ27" s="267"/>
      <c r="BR27" s="267"/>
      <c r="BS27" s="267"/>
      <c r="BT27" s="267"/>
      <c r="BU27" s="268"/>
      <c r="BV27" s="266" t="s">
        <v>1</v>
      </c>
      <c r="BW27" s="267"/>
      <c r="BX27" s="267"/>
      <c r="BY27" s="267"/>
      <c r="BZ27" s="267"/>
      <c r="CA27" s="267"/>
      <c r="CB27" s="267"/>
      <c r="CC27" s="267"/>
      <c r="CD27" s="267"/>
      <c r="CE27" s="267"/>
      <c r="CF27" s="268"/>
      <c r="CG27" s="257">
        <f>Z27*AL27*12</f>
        <v>30000</v>
      </c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9"/>
      <c r="CS27" s="257">
        <f>CG27</f>
        <v>30000</v>
      </c>
      <c r="CT27" s="258"/>
      <c r="CU27" s="258"/>
      <c r="CV27" s="258"/>
      <c r="CW27" s="258"/>
      <c r="CX27" s="258"/>
      <c r="CY27" s="258"/>
      <c r="CZ27" s="258"/>
      <c r="DA27" s="258"/>
      <c r="DB27" s="258"/>
      <c r="DC27" s="259"/>
      <c r="DD27" s="266"/>
      <c r="DE27" s="267"/>
      <c r="DF27" s="267"/>
      <c r="DG27" s="267"/>
      <c r="DH27" s="267"/>
      <c r="DI27" s="267"/>
      <c r="DJ27" s="267"/>
      <c r="DK27" s="267"/>
      <c r="DL27" s="267"/>
      <c r="DM27" s="267"/>
      <c r="DN27" s="268"/>
      <c r="DO27" s="266"/>
      <c r="DP27" s="267"/>
      <c r="DQ27" s="267"/>
      <c r="DR27" s="267"/>
      <c r="DS27" s="267"/>
      <c r="DT27" s="267"/>
      <c r="DU27" s="267"/>
      <c r="DV27" s="268"/>
      <c r="DW27" s="266"/>
      <c r="DX27" s="267"/>
      <c r="DY27" s="267"/>
      <c r="DZ27" s="267"/>
      <c r="EA27" s="267"/>
      <c r="EB27" s="267"/>
      <c r="EC27" s="268"/>
      <c r="ED27" s="46">
        <f>ED14-CG21</f>
        <v>1089049</v>
      </c>
      <c r="EE27" s="48">
        <f>ED27/3/94</f>
        <v>3861.8758865248224</v>
      </c>
      <c r="EF27" s="47">
        <f>1089049/3/94</f>
        <v>3861.8758865248224</v>
      </c>
      <c r="EG27" s="32"/>
      <c r="EP27" s="35"/>
    </row>
    <row r="28" spans="1:179" s="6" customFormat="1" ht="16.5" customHeight="1" x14ac:dyDescent="0.2">
      <c r="A28" s="272" t="s">
        <v>16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9"/>
      <c r="AL28" s="273"/>
      <c r="AM28" s="274"/>
      <c r="AN28" s="274"/>
      <c r="AO28" s="274"/>
      <c r="AP28" s="274"/>
      <c r="AQ28" s="274"/>
      <c r="AR28" s="274"/>
      <c r="AS28" s="274"/>
      <c r="AT28" s="275"/>
      <c r="AU28" s="273" t="s">
        <v>1</v>
      </c>
      <c r="AV28" s="274"/>
      <c r="AW28" s="274"/>
      <c r="AX28" s="274"/>
      <c r="AY28" s="274"/>
      <c r="AZ28" s="274"/>
      <c r="BA28" s="274"/>
      <c r="BB28" s="274"/>
      <c r="BC28" s="275"/>
      <c r="BD28" s="273" t="s">
        <v>1</v>
      </c>
      <c r="BE28" s="274"/>
      <c r="BF28" s="274"/>
      <c r="BG28" s="274"/>
      <c r="BH28" s="274"/>
      <c r="BI28" s="274"/>
      <c r="BJ28" s="274"/>
      <c r="BK28" s="274"/>
      <c r="BL28" s="275"/>
      <c r="BM28" s="273" t="s">
        <v>1</v>
      </c>
      <c r="BN28" s="274"/>
      <c r="BO28" s="274"/>
      <c r="BP28" s="274"/>
      <c r="BQ28" s="274"/>
      <c r="BR28" s="274"/>
      <c r="BS28" s="274"/>
      <c r="BT28" s="274"/>
      <c r="BU28" s="275"/>
      <c r="BV28" s="273"/>
      <c r="BW28" s="274"/>
      <c r="BX28" s="274"/>
      <c r="BY28" s="274"/>
      <c r="BZ28" s="274"/>
      <c r="CA28" s="274"/>
      <c r="CB28" s="274"/>
      <c r="CC28" s="274"/>
      <c r="CD28" s="274"/>
      <c r="CE28" s="274"/>
      <c r="CF28" s="275"/>
      <c r="CG28" s="257">
        <f>CG12+CG27</f>
        <v>5818420.1200000001</v>
      </c>
      <c r="CH28" s="267"/>
      <c r="CI28" s="267"/>
      <c r="CJ28" s="267"/>
      <c r="CK28" s="267"/>
      <c r="CL28" s="267"/>
      <c r="CM28" s="267"/>
      <c r="CN28" s="267"/>
      <c r="CO28" s="267"/>
      <c r="CP28" s="267"/>
      <c r="CQ28" s="267"/>
      <c r="CR28" s="268"/>
      <c r="CS28" s="257">
        <f>CS14+CS18+CS27</f>
        <v>4843947.12</v>
      </c>
      <c r="CT28" s="267"/>
      <c r="CU28" s="267"/>
      <c r="CV28" s="267"/>
      <c r="CW28" s="267"/>
      <c r="CX28" s="267"/>
      <c r="CY28" s="267"/>
      <c r="CZ28" s="267"/>
      <c r="DA28" s="267"/>
      <c r="DB28" s="267"/>
      <c r="DC28" s="268"/>
      <c r="DD28" s="266"/>
      <c r="DE28" s="267"/>
      <c r="DF28" s="267"/>
      <c r="DG28" s="267"/>
      <c r="DH28" s="267"/>
      <c r="DI28" s="267"/>
      <c r="DJ28" s="267"/>
      <c r="DK28" s="267"/>
      <c r="DL28" s="267"/>
      <c r="DM28" s="267"/>
      <c r="DN28" s="268"/>
      <c r="DO28" s="257">
        <f>DO14+DO25+DO26</f>
        <v>974473</v>
      </c>
      <c r="DP28" s="267"/>
      <c r="DQ28" s="267"/>
      <c r="DR28" s="267"/>
      <c r="DS28" s="267"/>
      <c r="DT28" s="267"/>
      <c r="DU28" s="267"/>
      <c r="DV28" s="268"/>
      <c r="DW28" s="266"/>
      <c r="DX28" s="267"/>
      <c r="DY28" s="267"/>
      <c r="DZ28" s="267"/>
      <c r="EA28" s="267"/>
      <c r="EB28" s="267"/>
      <c r="EC28" s="268"/>
      <c r="ED28" s="45">
        <f>ED14/3</f>
        <v>363016.33333333331</v>
      </c>
      <c r="EE28" s="32"/>
      <c r="EF28" s="32"/>
      <c r="EG28" s="32"/>
    </row>
    <row r="29" spans="1:179" x14ac:dyDescent="0.2">
      <c r="A29" s="285" t="s">
        <v>217</v>
      </c>
      <c r="B29" s="286"/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6"/>
      <c r="BF29" s="286"/>
      <c r="BG29" s="286"/>
      <c r="BH29" s="286"/>
      <c r="BI29" s="286"/>
      <c r="BJ29" s="286"/>
      <c r="BK29" s="286"/>
      <c r="BL29" s="286"/>
      <c r="BM29" s="286"/>
      <c r="BN29" s="286"/>
      <c r="BO29" s="286"/>
      <c r="BP29" s="286"/>
      <c r="BQ29" s="286"/>
      <c r="BR29" s="286"/>
      <c r="BS29" s="286"/>
      <c r="BT29" s="286"/>
      <c r="BU29" s="286"/>
      <c r="BV29" s="286"/>
      <c r="BW29" s="286"/>
      <c r="BX29" s="286"/>
      <c r="BY29" s="286"/>
      <c r="BZ29" s="286"/>
      <c r="CA29" s="286"/>
      <c r="CB29" s="286"/>
      <c r="CC29" s="286"/>
      <c r="CD29" s="286"/>
      <c r="CE29" s="286"/>
      <c r="CF29" s="286"/>
      <c r="CG29" s="286"/>
      <c r="CH29" s="286"/>
      <c r="CI29" s="286"/>
      <c r="CJ29" s="286"/>
      <c r="CK29" s="286"/>
      <c r="CL29" s="286"/>
      <c r="CM29" s="286"/>
      <c r="CN29" s="286"/>
      <c r="CO29" s="286"/>
      <c r="CP29" s="286"/>
      <c r="CQ29" s="286"/>
      <c r="CR29" s="286"/>
      <c r="CS29" s="286"/>
      <c r="CT29" s="286"/>
      <c r="CU29" s="286"/>
      <c r="CV29" s="286"/>
      <c r="CW29" s="286"/>
      <c r="CX29" s="286"/>
      <c r="CY29" s="286"/>
      <c r="CZ29" s="286"/>
      <c r="DA29" s="286"/>
      <c r="DB29" s="286"/>
      <c r="DC29" s="286"/>
      <c r="DD29" s="286"/>
      <c r="DE29" s="286"/>
      <c r="DF29" s="286"/>
      <c r="DG29" s="286"/>
      <c r="DH29" s="286"/>
      <c r="DI29" s="286"/>
      <c r="DJ29" s="286"/>
      <c r="DK29" s="286"/>
      <c r="DL29" s="286"/>
      <c r="DM29" s="286"/>
      <c r="DN29" s="286"/>
      <c r="DO29" s="286"/>
      <c r="DP29" s="286"/>
      <c r="DQ29" s="286"/>
      <c r="DR29" s="286"/>
      <c r="DS29" s="286"/>
      <c r="DT29" s="286"/>
      <c r="DU29" s="286"/>
      <c r="DV29" s="286"/>
      <c r="DW29" s="286"/>
      <c r="DX29" s="286"/>
      <c r="DY29" s="286"/>
      <c r="DZ29" s="286"/>
      <c r="EA29" s="286"/>
      <c r="EB29" s="286"/>
      <c r="EC29" s="286"/>
      <c r="ED29" s="33"/>
      <c r="EE29" s="33"/>
      <c r="EF29" s="33"/>
      <c r="EG29" s="33"/>
    </row>
  </sheetData>
  <mergeCells count="253">
    <mergeCell ref="DO17:DV17"/>
    <mergeCell ref="DW17:EC17"/>
    <mergeCell ref="A26:F26"/>
    <mergeCell ref="G26:Y26"/>
    <mergeCell ref="Z26:AK26"/>
    <mergeCell ref="AL26:AT26"/>
    <mergeCell ref="AU26:BC26"/>
    <mergeCell ref="BD26:BL26"/>
    <mergeCell ref="BM26:BU26"/>
    <mergeCell ref="BV26:CF26"/>
    <mergeCell ref="CG26:CR26"/>
    <mergeCell ref="CS26:DC26"/>
    <mergeCell ref="DD26:DN26"/>
    <mergeCell ref="DO26:DV26"/>
    <mergeCell ref="DW26:EC26"/>
    <mergeCell ref="Z17:AK17"/>
    <mergeCell ref="AL17:AT17"/>
    <mergeCell ref="AU17:BC17"/>
    <mergeCell ref="BD17:BL17"/>
    <mergeCell ref="BM17:BU17"/>
    <mergeCell ref="BV17:CF17"/>
    <mergeCell ref="CG17:CR17"/>
    <mergeCell ref="CS17:DC17"/>
    <mergeCell ref="DD17:DN17"/>
    <mergeCell ref="DO16:DV16"/>
    <mergeCell ref="DW16:EC16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CS24:DC24"/>
    <mergeCell ref="DD24:DN24"/>
    <mergeCell ref="DO24:DV24"/>
    <mergeCell ref="DW24:EC24"/>
    <mergeCell ref="DD19:DN19"/>
    <mergeCell ref="CS19:DC19"/>
    <mergeCell ref="CG19:CR19"/>
    <mergeCell ref="BV19:CF19"/>
    <mergeCell ref="BM19:BU19"/>
    <mergeCell ref="BD19:BL19"/>
    <mergeCell ref="AU19:BC19"/>
    <mergeCell ref="A17:F17"/>
    <mergeCell ref="G17:Y17"/>
    <mergeCell ref="DW25:EC25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5:F25"/>
    <mergeCell ref="G25:Y25"/>
    <mergeCell ref="Z25:AK25"/>
    <mergeCell ref="AL25:AT25"/>
    <mergeCell ref="AU25:BC25"/>
    <mergeCell ref="BD25:BL25"/>
    <mergeCell ref="BM25:BU25"/>
    <mergeCell ref="BV25:CF25"/>
    <mergeCell ref="CG25:CR25"/>
    <mergeCell ref="AU21:BC21"/>
    <mergeCell ref="Z21:AK21"/>
    <mergeCell ref="G21:Y21"/>
    <mergeCell ref="A21:F21"/>
    <mergeCell ref="A22:F22"/>
    <mergeCell ref="G22:Y22"/>
    <mergeCell ref="Z22:AK22"/>
    <mergeCell ref="AL22:AT22"/>
    <mergeCell ref="AU22:BC22"/>
    <mergeCell ref="DO25:DV25"/>
    <mergeCell ref="DO19:DV19"/>
    <mergeCell ref="CS25:DC25"/>
    <mergeCell ref="DD25:DN25"/>
    <mergeCell ref="CG21:CR21"/>
    <mergeCell ref="BV21:CF21"/>
    <mergeCell ref="AL21:AT21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DO23:DV23"/>
    <mergeCell ref="DW19:EC19"/>
    <mergeCell ref="DO22:DV22"/>
    <mergeCell ref="DW22:EC22"/>
    <mergeCell ref="CS20:DC20"/>
    <mergeCell ref="CS21:DC21"/>
    <mergeCell ref="DD21:DN21"/>
    <mergeCell ref="DO21:DV21"/>
    <mergeCell ref="DW21:EC21"/>
    <mergeCell ref="A5:AV5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A29:EC29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BM13:BU13"/>
    <mergeCell ref="BV13:CF13"/>
    <mergeCell ref="BD13:BL13"/>
    <mergeCell ref="DO13:DV13"/>
    <mergeCell ref="BM14:BU14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DO14:DV14"/>
    <mergeCell ref="DW14:EC14"/>
    <mergeCell ref="DD14:DN14"/>
    <mergeCell ref="BV14:CF14"/>
    <mergeCell ref="CG14:CR14"/>
    <mergeCell ref="CS14:DC14"/>
    <mergeCell ref="BD14:BL14"/>
    <mergeCell ref="A14:F14"/>
    <mergeCell ref="Z14:AK14"/>
    <mergeCell ref="AL14:AT14"/>
    <mergeCell ref="AU14:BC14"/>
    <mergeCell ref="A18:F18"/>
    <mergeCell ref="Z18:AK18"/>
    <mergeCell ref="AL18:AT18"/>
    <mergeCell ref="A15:F15"/>
    <mergeCell ref="G15:Y15"/>
    <mergeCell ref="Z15:AK15"/>
    <mergeCell ref="CS18:DC18"/>
    <mergeCell ref="BD18:BL18"/>
    <mergeCell ref="BV18:CF18"/>
    <mergeCell ref="CG18:CR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AU18:BC18"/>
    <mergeCell ref="BM18:BU18"/>
    <mergeCell ref="CS27:DC27"/>
    <mergeCell ref="DD27:DN27"/>
    <mergeCell ref="CS23:DC23"/>
    <mergeCell ref="DD23:DN23"/>
    <mergeCell ref="AL28:AT28"/>
    <mergeCell ref="AU28:BC28"/>
    <mergeCell ref="AL27:AT27"/>
    <mergeCell ref="AU27:BC27"/>
    <mergeCell ref="CG27:CR27"/>
    <mergeCell ref="DD16:DN16"/>
    <mergeCell ref="DO27:DV27"/>
    <mergeCell ref="DW27:EC27"/>
    <mergeCell ref="A28:AK28"/>
    <mergeCell ref="G13:Y13"/>
    <mergeCell ref="G14:Y14"/>
    <mergeCell ref="G18:Y18"/>
    <mergeCell ref="A27:F27"/>
    <mergeCell ref="G27:Y27"/>
    <mergeCell ref="Z27:AK27"/>
    <mergeCell ref="DW28:EC28"/>
    <mergeCell ref="DD28:DN28"/>
    <mergeCell ref="DO28:DV28"/>
    <mergeCell ref="DO18:DV18"/>
    <mergeCell ref="DW18:EC18"/>
    <mergeCell ref="DD18:DN18"/>
    <mergeCell ref="BD28:BL28"/>
    <mergeCell ref="BM28:BU28"/>
    <mergeCell ref="BV28:CF28"/>
    <mergeCell ref="CG28:CR28"/>
    <mergeCell ref="CS28:DC28"/>
    <mergeCell ref="BD27:BL27"/>
    <mergeCell ref="BM27:BU27"/>
    <mergeCell ref="BV27:CF27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  <mergeCell ref="DW23:EC23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341" t="s">
        <v>21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42"/>
      <c r="BB1" s="342"/>
      <c r="BC1" s="342"/>
      <c r="BD1" s="342"/>
      <c r="BE1" s="342"/>
      <c r="BF1" s="342"/>
      <c r="BG1" s="342"/>
      <c r="BH1" s="342"/>
      <c r="BI1" s="342"/>
      <c r="BJ1" s="342"/>
      <c r="BK1" s="342"/>
      <c r="BL1" s="342"/>
      <c r="BM1" s="342"/>
      <c r="BN1" s="342"/>
      <c r="BO1" s="342"/>
      <c r="BP1" s="342"/>
      <c r="BQ1" s="342"/>
      <c r="BR1" s="342"/>
      <c r="BS1" s="342"/>
      <c r="BT1" s="342"/>
      <c r="BU1" s="342"/>
      <c r="BV1" s="342"/>
      <c r="BW1" s="342"/>
      <c r="BX1" s="342"/>
      <c r="BY1" s="342"/>
      <c r="BZ1" s="342"/>
      <c r="CA1" s="342"/>
      <c r="CB1" s="342"/>
      <c r="CC1" s="342"/>
      <c r="CD1" s="342"/>
      <c r="CE1" s="342"/>
      <c r="CF1" s="342"/>
      <c r="CG1" s="342"/>
      <c r="CH1" s="342"/>
      <c r="CI1" s="342"/>
      <c r="CJ1" s="342"/>
      <c r="CK1" s="342"/>
      <c r="CL1" s="342"/>
      <c r="CM1" s="342"/>
      <c r="CN1" s="342"/>
      <c r="CO1" s="342"/>
      <c r="CP1" s="342"/>
      <c r="CQ1" s="342"/>
      <c r="CR1" s="342"/>
      <c r="CS1" s="342"/>
      <c r="CT1" s="342"/>
      <c r="CU1" s="342"/>
      <c r="CV1" s="342"/>
      <c r="CW1" s="342"/>
      <c r="CX1" s="342"/>
      <c r="CY1" s="342"/>
      <c r="CZ1" s="342"/>
      <c r="DA1" s="342"/>
      <c r="DB1" s="342"/>
      <c r="DC1" s="342"/>
      <c r="DD1" s="342"/>
      <c r="DE1" s="342"/>
      <c r="DF1" s="342"/>
      <c r="DG1" s="342"/>
      <c r="DH1" s="342"/>
      <c r="DI1" s="342"/>
      <c r="DJ1" s="342"/>
      <c r="DK1" s="342"/>
      <c r="DL1" s="342"/>
      <c r="DM1" s="342"/>
      <c r="DN1" s="342"/>
      <c r="DO1" s="342"/>
      <c r="DP1" s="342"/>
      <c r="DQ1" s="342"/>
      <c r="DR1" s="342"/>
      <c r="DS1" s="342"/>
      <c r="DT1" s="342"/>
      <c r="DU1" s="342"/>
      <c r="DV1" s="342"/>
      <c r="DW1" s="342"/>
      <c r="DX1" s="342"/>
      <c r="DY1" s="342"/>
      <c r="DZ1" s="342"/>
      <c r="EA1" s="342"/>
      <c r="EB1" s="342"/>
      <c r="EC1" s="342"/>
      <c r="ED1" s="342"/>
      <c r="EE1" s="342"/>
      <c r="EF1" s="342"/>
      <c r="EG1" s="342"/>
    </row>
    <row r="2" spans="1:137" s="5" customFormat="1" ht="12.75" customHeight="1" x14ac:dyDescent="0.25"/>
    <row r="3" spans="1:137" s="3" customFormat="1" ht="21.75" customHeight="1" x14ac:dyDescent="0.2">
      <c r="A3" s="323" t="s">
        <v>3</v>
      </c>
      <c r="B3" s="324"/>
      <c r="C3" s="324"/>
      <c r="D3" s="324"/>
      <c r="E3" s="324"/>
      <c r="F3" s="325"/>
      <c r="G3" s="323" t="s">
        <v>23</v>
      </c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5"/>
      <c r="AC3" s="323" t="s">
        <v>216</v>
      </c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3"/>
      <c r="AP3" s="323" t="s">
        <v>33</v>
      </c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5"/>
      <c r="BC3" s="323" t="s">
        <v>186</v>
      </c>
      <c r="BD3" s="324"/>
      <c r="BE3" s="324"/>
      <c r="BF3" s="324"/>
      <c r="BG3" s="324"/>
      <c r="BH3" s="324"/>
      <c r="BI3" s="324"/>
      <c r="BJ3" s="324"/>
      <c r="BK3" s="324"/>
      <c r="BL3" s="325"/>
      <c r="BM3" s="323" t="s">
        <v>24</v>
      </c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3" t="s">
        <v>236</v>
      </c>
      <c r="CA3" s="324"/>
      <c r="CB3" s="324"/>
      <c r="CC3" s="324"/>
      <c r="CD3" s="324"/>
      <c r="CE3" s="324"/>
      <c r="CF3" s="324"/>
      <c r="CG3" s="324"/>
      <c r="CH3" s="324"/>
      <c r="CI3" s="324"/>
      <c r="CJ3" s="324"/>
      <c r="CK3" s="324"/>
      <c r="CL3" s="325"/>
      <c r="CM3" s="332" t="s">
        <v>0</v>
      </c>
      <c r="CN3" s="290"/>
      <c r="CO3" s="290"/>
      <c r="CP3" s="290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  <c r="DJ3" s="290"/>
      <c r="DK3" s="290"/>
      <c r="DL3" s="290"/>
      <c r="DM3" s="290"/>
      <c r="DN3" s="290"/>
      <c r="DO3" s="290"/>
      <c r="DP3" s="290"/>
      <c r="DQ3" s="290"/>
      <c r="DR3" s="290"/>
      <c r="DS3" s="290"/>
      <c r="DT3" s="290"/>
      <c r="DU3" s="290"/>
      <c r="DV3" s="290"/>
      <c r="DW3" s="290"/>
      <c r="DX3" s="290"/>
      <c r="DY3" s="290"/>
      <c r="DZ3" s="290"/>
      <c r="EA3" s="290"/>
      <c r="EB3" s="290"/>
      <c r="EC3" s="290"/>
      <c r="ED3" s="290"/>
      <c r="EE3" s="290"/>
      <c r="EF3" s="290"/>
      <c r="EG3" s="291"/>
    </row>
    <row r="4" spans="1:137" s="3" customFormat="1" ht="90" customHeight="1" x14ac:dyDescent="0.2">
      <c r="A4" s="326"/>
      <c r="B4" s="327"/>
      <c r="C4" s="327"/>
      <c r="D4" s="327"/>
      <c r="E4" s="327"/>
      <c r="F4" s="328"/>
      <c r="G4" s="326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8"/>
      <c r="AC4" s="345"/>
      <c r="AD4" s="346"/>
      <c r="AE4" s="346"/>
      <c r="AF4" s="346"/>
      <c r="AG4" s="346"/>
      <c r="AH4" s="346"/>
      <c r="AI4" s="346"/>
      <c r="AJ4" s="346"/>
      <c r="AK4" s="346"/>
      <c r="AL4" s="346"/>
      <c r="AM4" s="346"/>
      <c r="AN4" s="346"/>
      <c r="AO4" s="347"/>
      <c r="AP4" s="326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8"/>
      <c r="BC4" s="326"/>
      <c r="BD4" s="327"/>
      <c r="BE4" s="327"/>
      <c r="BF4" s="327"/>
      <c r="BG4" s="327"/>
      <c r="BH4" s="327"/>
      <c r="BI4" s="327"/>
      <c r="BJ4" s="327"/>
      <c r="BK4" s="327"/>
      <c r="BL4" s="328"/>
      <c r="BM4" s="326"/>
      <c r="BN4" s="327"/>
      <c r="BO4" s="327"/>
      <c r="BP4" s="327"/>
      <c r="BQ4" s="327"/>
      <c r="BR4" s="327"/>
      <c r="BS4" s="327"/>
      <c r="BT4" s="327"/>
      <c r="BU4" s="327"/>
      <c r="BV4" s="327"/>
      <c r="BW4" s="327"/>
      <c r="BX4" s="327"/>
      <c r="BY4" s="327"/>
      <c r="BZ4" s="326"/>
      <c r="CA4" s="327"/>
      <c r="CB4" s="327"/>
      <c r="CC4" s="327"/>
      <c r="CD4" s="327"/>
      <c r="CE4" s="327"/>
      <c r="CF4" s="327"/>
      <c r="CG4" s="327"/>
      <c r="CH4" s="327"/>
      <c r="CI4" s="327"/>
      <c r="CJ4" s="327"/>
      <c r="CK4" s="327"/>
      <c r="CL4" s="328"/>
      <c r="CM4" s="340" t="s">
        <v>167</v>
      </c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6"/>
      <c r="CZ4" s="340" t="s">
        <v>176</v>
      </c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6"/>
      <c r="DN4" s="338" t="s">
        <v>34</v>
      </c>
      <c r="DO4" s="338"/>
      <c r="DP4" s="338"/>
      <c r="DQ4" s="338"/>
      <c r="DR4" s="338"/>
      <c r="DS4" s="338"/>
      <c r="DT4" s="338"/>
      <c r="DU4" s="338"/>
      <c r="DV4" s="338"/>
      <c r="DW4" s="338"/>
      <c r="DX4" s="338"/>
      <c r="DY4" s="338"/>
      <c r="DZ4" s="338"/>
      <c r="EA4" s="338"/>
      <c r="EB4" s="338"/>
      <c r="EC4" s="338"/>
      <c r="ED4" s="338"/>
      <c r="EE4" s="338"/>
      <c r="EF4" s="338"/>
      <c r="EG4" s="339"/>
    </row>
    <row r="5" spans="1:137" s="3" customFormat="1" ht="29.25" customHeight="1" x14ac:dyDescent="0.2">
      <c r="A5" s="329"/>
      <c r="B5" s="330"/>
      <c r="C5" s="330"/>
      <c r="D5" s="330"/>
      <c r="E5" s="330"/>
      <c r="F5" s="331"/>
      <c r="G5" s="329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1"/>
      <c r="AC5" s="194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6"/>
      <c r="AP5" s="329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1"/>
      <c r="BC5" s="329"/>
      <c r="BD5" s="330"/>
      <c r="BE5" s="330"/>
      <c r="BF5" s="330"/>
      <c r="BG5" s="330"/>
      <c r="BH5" s="330"/>
      <c r="BI5" s="330"/>
      <c r="BJ5" s="330"/>
      <c r="BK5" s="330"/>
      <c r="BL5" s="331"/>
      <c r="BM5" s="329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29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1"/>
      <c r="CM5" s="307"/>
      <c r="CN5" s="308"/>
      <c r="CO5" s="308"/>
      <c r="CP5" s="308"/>
      <c r="CQ5" s="308"/>
      <c r="CR5" s="308"/>
      <c r="CS5" s="308"/>
      <c r="CT5" s="308"/>
      <c r="CU5" s="308"/>
      <c r="CV5" s="308"/>
      <c r="CW5" s="308"/>
      <c r="CX5" s="308"/>
      <c r="CY5" s="309"/>
      <c r="CZ5" s="307"/>
      <c r="DA5" s="308"/>
      <c r="DB5" s="308"/>
      <c r="DC5" s="308"/>
      <c r="DD5" s="308"/>
      <c r="DE5" s="308"/>
      <c r="DF5" s="308"/>
      <c r="DG5" s="308"/>
      <c r="DH5" s="308"/>
      <c r="DI5" s="308"/>
      <c r="DJ5" s="308"/>
      <c r="DK5" s="308"/>
      <c r="DL5" s="308"/>
      <c r="DM5" s="309"/>
      <c r="DN5" s="332" t="s">
        <v>2</v>
      </c>
      <c r="DO5" s="333"/>
      <c r="DP5" s="333"/>
      <c r="DQ5" s="333"/>
      <c r="DR5" s="333"/>
      <c r="DS5" s="333"/>
      <c r="DT5" s="333"/>
      <c r="DU5" s="333"/>
      <c r="DV5" s="333"/>
      <c r="DW5" s="334"/>
      <c r="DX5" s="332" t="s">
        <v>22</v>
      </c>
      <c r="DY5" s="333"/>
      <c r="DZ5" s="333"/>
      <c r="EA5" s="333"/>
      <c r="EB5" s="333"/>
      <c r="EC5" s="333"/>
      <c r="ED5" s="333"/>
      <c r="EE5" s="333"/>
      <c r="EF5" s="333"/>
      <c r="EG5" s="334"/>
    </row>
    <row r="6" spans="1:137" s="7" customFormat="1" ht="12.75" x14ac:dyDescent="0.2">
      <c r="A6" s="335">
        <v>1</v>
      </c>
      <c r="B6" s="336"/>
      <c r="C6" s="336"/>
      <c r="D6" s="336"/>
      <c r="E6" s="336"/>
      <c r="F6" s="337"/>
      <c r="G6" s="335">
        <v>2</v>
      </c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7"/>
      <c r="AC6" s="335">
        <v>3</v>
      </c>
      <c r="AD6" s="348"/>
      <c r="AE6" s="348"/>
      <c r="AF6" s="348"/>
      <c r="AG6" s="348"/>
      <c r="AH6" s="348"/>
      <c r="AI6" s="348"/>
      <c r="AJ6" s="348"/>
      <c r="AK6" s="348"/>
      <c r="AL6" s="348"/>
      <c r="AM6" s="348"/>
      <c r="AN6" s="348"/>
      <c r="AO6" s="349"/>
      <c r="AP6" s="335">
        <v>4</v>
      </c>
      <c r="AQ6" s="336"/>
      <c r="AR6" s="336"/>
      <c r="AS6" s="336"/>
      <c r="AT6" s="336"/>
      <c r="AU6" s="336"/>
      <c r="AV6" s="336"/>
      <c r="AW6" s="336"/>
      <c r="AX6" s="336"/>
      <c r="AY6" s="336"/>
      <c r="AZ6" s="336"/>
      <c r="BA6" s="336"/>
      <c r="BB6" s="337"/>
      <c r="BC6" s="335">
        <v>5</v>
      </c>
      <c r="BD6" s="336"/>
      <c r="BE6" s="336"/>
      <c r="BF6" s="336"/>
      <c r="BG6" s="336"/>
      <c r="BH6" s="336"/>
      <c r="BI6" s="336"/>
      <c r="BJ6" s="336"/>
      <c r="BK6" s="336"/>
      <c r="BL6" s="337"/>
      <c r="BM6" s="335">
        <v>6</v>
      </c>
      <c r="BN6" s="336"/>
      <c r="BO6" s="336"/>
      <c r="BP6" s="336"/>
      <c r="BQ6" s="336"/>
      <c r="BR6" s="336"/>
      <c r="BS6" s="336"/>
      <c r="BT6" s="336"/>
      <c r="BU6" s="336"/>
      <c r="BV6" s="336"/>
      <c r="BW6" s="336"/>
      <c r="BX6" s="336"/>
      <c r="BY6" s="336"/>
      <c r="BZ6" s="335">
        <v>7</v>
      </c>
      <c r="CA6" s="336"/>
      <c r="CB6" s="336"/>
      <c r="CC6" s="336"/>
      <c r="CD6" s="336"/>
      <c r="CE6" s="336"/>
      <c r="CF6" s="336"/>
      <c r="CG6" s="336"/>
      <c r="CH6" s="336"/>
      <c r="CI6" s="336"/>
      <c r="CJ6" s="336"/>
      <c r="CK6" s="336"/>
      <c r="CL6" s="337"/>
      <c r="CM6" s="335">
        <v>8</v>
      </c>
      <c r="CN6" s="336"/>
      <c r="CO6" s="336"/>
      <c r="CP6" s="336"/>
      <c r="CQ6" s="336"/>
      <c r="CR6" s="336"/>
      <c r="CS6" s="336"/>
      <c r="CT6" s="336"/>
      <c r="CU6" s="336"/>
      <c r="CV6" s="336"/>
      <c r="CW6" s="336"/>
      <c r="CX6" s="336"/>
      <c r="CY6" s="337"/>
      <c r="CZ6" s="335">
        <v>9</v>
      </c>
      <c r="DA6" s="336"/>
      <c r="DB6" s="336"/>
      <c r="DC6" s="336"/>
      <c r="DD6" s="336"/>
      <c r="DE6" s="336"/>
      <c r="DF6" s="336"/>
      <c r="DG6" s="336"/>
      <c r="DH6" s="336"/>
      <c r="DI6" s="336"/>
      <c r="DJ6" s="336"/>
      <c r="DK6" s="336"/>
      <c r="DL6" s="336"/>
      <c r="DM6" s="337"/>
      <c r="DN6" s="335">
        <v>10</v>
      </c>
      <c r="DO6" s="336"/>
      <c r="DP6" s="336"/>
      <c r="DQ6" s="336"/>
      <c r="DR6" s="336"/>
      <c r="DS6" s="336"/>
      <c r="DT6" s="336"/>
      <c r="DU6" s="336"/>
      <c r="DV6" s="336"/>
      <c r="DW6" s="337"/>
      <c r="DX6" s="335">
        <v>11</v>
      </c>
      <c r="DY6" s="336"/>
      <c r="DZ6" s="336"/>
      <c r="EA6" s="336"/>
      <c r="EB6" s="336"/>
      <c r="EC6" s="336"/>
      <c r="ED6" s="336"/>
      <c r="EE6" s="336"/>
      <c r="EF6" s="336"/>
      <c r="EG6" s="337"/>
    </row>
    <row r="7" spans="1:137" s="6" customFormat="1" ht="98.25" customHeight="1" x14ac:dyDescent="0.2">
      <c r="A7" s="269" t="s">
        <v>6</v>
      </c>
      <c r="B7" s="270"/>
      <c r="C7" s="270"/>
      <c r="D7" s="270"/>
      <c r="E7" s="270"/>
      <c r="F7" s="271"/>
      <c r="G7" s="263" t="s">
        <v>36</v>
      </c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9"/>
      <c r="AC7" s="273" t="s">
        <v>1</v>
      </c>
      <c r="AD7" s="274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5"/>
      <c r="AP7" s="273" t="s">
        <v>1</v>
      </c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4"/>
      <c r="BB7" s="275"/>
      <c r="BC7" s="273" t="s">
        <v>1</v>
      </c>
      <c r="BD7" s="274"/>
      <c r="BE7" s="274"/>
      <c r="BF7" s="274"/>
      <c r="BG7" s="274"/>
      <c r="BH7" s="274"/>
      <c r="BI7" s="274"/>
      <c r="BJ7" s="274"/>
      <c r="BK7" s="274"/>
      <c r="BL7" s="275"/>
      <c r="BM7" s="273" t="s">
        <v>1</v>
      </c>
      <c r="BN7" s="274"/>
      <c r="BO7" s="274"/>
      <c r="BP7" s="274"/>
      <c r="BQ7" s="274"/>
      <c r="BR7" s="274"/>
      <c r="BS7" s="274"/>
      <c r="BT7" s="274"/>
      <c r="BU7" s="274"/>
      <c r="BV7" s="274"/>
      <c r="BW7" s="274"/>
      <c r="BX7" s="274"/>
      <c r="BY7" s="274"/>
      <c r="BZ7" s="266"/>
      <c r="CA7" s="267"/>
      <c r="CB7" s="267"/>
      <c r="CC7" s="267"/>
      <c r="CD7" s="267"/>
      <c r="CE7" s="267"/>
      <c r="CF7" s="267"/>
      <c r="CG7" s="267"/>
      <c r="CH7" s="267"/>
      <c r="CI7" s="267"/>
      <c r="CJ7" s="267"/>
      <c r="CK7" s="267"/>
      <c r="CL7" s="268"/>
      <c r="CM7" s="266"/>
      <c r="CN7" s="267"/>
      <c r="CO7" s="267"/>
      <c r="CP7" s="267"/>
      <c r="CQ7" s="267"/>
      <c r="CR7" s="267"/>
      <c r="CS7" s="267"/>
      <c r="CT7" s="267"/>
      <c r="CU7" s="267"/>
      <c r="CV7" s="267"/>
      <c r="CW7" s="267"/>
      <c r="CX7" s="267"/>
      <c r="CY7" s="268"/>
      <c r="CZ7" s="266"/>
      <c r="DA7" s="267"/>
      <c r="DB7" s="267"/>
      <c r="DC7" s="267"/>
      <c r="DD7" s="267"/>
      <c r="DE7" s="267"/>
      <c r="DF7" s="267"/>
      <c r="DG7" s="267"/>
      <c r="DH7" s="267"/>
      <c r="DI7" s="267"/>
      <c r="DJ7" s="267"/>
      <c r="DK7" s="267"/>
      <c r="DL7" s="267"/>
      <c r="DM7" s="268"/>
      <c r="DN7" s="266"/>
      <c r="DO7" s="267"/>
      <c r="DP7" s="267"/>
      <c r="DQ7" s="267"/>
      <c r="DR7" s="267"/>
      <c r="DS7" s="267"/>
      <c r="DT7" s="267"/>
      <c r="DU7" s="267"/>
      <c r="DV7" s="267"/>
      <c r="DW7" s="268"/>
      <c r="DX7" s="273"/>
      <c r="DY7" s="274"/>
      <c r="DZ7" s="274"/>
      <c r="EA7" s="274"/>
      <c r="EB7" s="274"/>
      <c r="EC7" s="274"/>
      <c r="ED7" s="274"/>
      <c r="EE7" s="274"/>
      <c r="EF7" s="274"/>
      <c r="EG7" s="275"/>
    </row>
    <row r="8" spans="1:137" s="6" customFormat="1" ht="78" customHeight="1" x14ac:dyDescent="0.2">
      <c r="A8" s="269" t="s">
        <v>25</v>
      </c>
      <c r="B8" s="270"/>
      <c r="C8" s="270"/>
      <c r="D8" s="270"/>
      <c r="E8" s="270"/>
      <c r="F8" s="271"/>
      <c r="G8" s="263" t="s">
        <v>35</v>
      </c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9"/>
      <c r="AC8" s="266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8"/>
      <c r="AP8" s="266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8"/>
      <c r="BC8" s="266"/>
      <c r="BD8" s="267"/>
      <c r="BE8" s="267"/>
      <c r="BF8" s="267"/>
      <c r="BG8" s="267"/>
      <c r="BH8" s="267"/>
      <c r="BI8" s="267"/>
      <c r="BJ8" s="267"/>
      <c r="BK8" s="267"/>
      <c r="BL8" s="268"/>
      <c r="BM8" s="266"/>
      <c r="BN8" s="267"/>
      <c r="BO8" s="267"/>
      <c r="BP8" s="267"/>
      <c r="BQ8" s="267"/>
      <c r="BR8" s="267"/>
      <c r="BS8" s="267"/>
      <c r="BT8" s="267"/>
      <c r="BU8" s="267"/>
      <c r="BV8" s="267"/>
      <c r="BW8" s="267"/>
      <c r="BX8" s="267"/>
      <c r="BY8" s="267"/>
      <c r="BZ8" s="266"/>
      <c r="CA8" s="267"/>
      <c r="CB8" s="267"/>
      <c r="CC8" s="267"/>
      <c r="CD8" s="267"/>
      <c r="CE8" s="267"/>
      <c r="CF8" s="267"/>
      <c r="CG8" s="267"/>
      <c r="CH8" s="267"/>
      <c r="CI8" s="267"/>
      <c r="CJ8" s="267"/>
      <c r="CK8" s="267"/>
      <c r="CL8" s="268"/>
      <c r="CM8" s="266"/>
      <c r="CN8" s="267"/>
      <c r="CO8" s="267"/>
      <c r="CP8" s="267"/>
      <c r="CQ8" s="267"/>
      <c r="CR8" s="267"/>
      <c r="CS8" s="267"/>
      <c r="CT8" s="267"/>
      <c r="CU8" s="267"/>
      <c r="CV8" s="267"/>
      <c r="CW8" s="267"/>
      <c r="CX8" s="267"/>
      <c r="CY8" s="268"/>
      <c r="CZ8" s="266"/>
      <c r="DA8" s="267"/>
      <c r="DB8" s="267"/>
      <c r="DC8" s="267"/>
      <c r="DD8" s="267"/>
      <c r="DE8" s="267"/>
      <c r="DF8" s="267"/>
      <c r="DG8" s="267"/>
      <c r="DH8" s="267"/>
      <c r="DI8" s="267"/>
      <c r="DJ8" s="267"/>
      <c r="DK8" s="267"/>
      <c r="DL8" s="267"/>
      <c r="DM8" s="268"/>
      <c r="DN8" s="266"/>
      <c r="DO8" s="267"/>
      <c r="DP8" s="267"/>
      <c r="DQ8" s="267"/>
      <c r="DR8" s="267"/>
      <c r="DS8" s="267"/>
      <c r="DT8" s="267"/>
      <c r="DU8" s="267"/>
      <c r="DV8" s="267"/>
      <c r="DW8" s="268"/>
      <c r="DX8" s="273"/>
      <c r="DY8" s="274"/>
      <c r="DZ8" s="274"/>
      <c r="EA8" s="274"/>
      <c r="EB8" s="274"/>
      <c r="EC8" s="274"/>
      <c r="ED8" s="274"/>
      <c r="EE8" s="274"/>
      <c r="EF8" s="274"/>
      <c r="EG8" s="275"/>
    </row>
    <row r="9" spans="1:137" s="6" customFormat="1" ht="51.75" customHeight="1" x14ac:dyDescent="0.2">
      <c r="A9" s="269" t="s">
        <v>26</v>
      </c>
      <c r="B9" s="270"/>
      <c r="C9" s="270"/>
      <c r="D9" s="270"/>
      <c r="E9" s="270"/>
      <c r="F9" s="271"/>
      <c r="G9" s="263" t="s">
        <v>29</v>
      </c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9"/>
      <c r="AC9" s="266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8"/>
      <c r="AP9" s="266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8"/>
      <c r="BC9" s="266"/>
      <c r="BD9" s="267"/>
      <c r="BE9" s="267"/>
      <c r="BF9" s="267"/>
      <c r="BG9" s="267"/>
      <c r="BH9" s="267"/>
      <c r="BI9" s="267"/>
      <c r="BJ9" s="267"/>
      <c r="BK9" s="267"/>
      <c r="BL9" s="268"/>
      <c r="BM9" s="266"/>
      <c r="BN9" s="267"/>
      <c r="BO9" s="267"/>
      <c r="BP9" s="267"/>
      <c r="BQ9" s="267"/>
      <c r="BR9" s="267"/>
      <c r="BS9" s="267"/>
      <c r="BT9" s="267"/>
      <c r="BU9" s="267"/>
      <c r="BV9" s="267"/>
      <c r="BW9" s="267"/>
      <c r="BX9" s="267"/>
      <c r="BY9" s="267"/>
      <c r="BZ9" s="266"/>
      <c r="CA9" s="267"/>
      <c r="CB9" s="267"/>
      <c r="CC9" s="267"/>
      <c r="CD9" s="267"/>
      <c r="CE9" s="267"/>
      <c r="CF9" s="267"/>
      <c r="CG9" s="267"/>
      <c r="CH9" s="267"/>
      <c r="CI9" s="267"/>
      <c r="CJ9" s="267"/>
      <c r="CK9" s="267"/>
      <c r="CL9" s="268"/>
      <c r="CM9" s="266"/>
      <c r="CN9" s="267"/>
      <c r="CO9" s="267"/>
      <c r="CP9" s="267"/>
      <c r="CQ9" s="267"/>
      <c r="CR9" s="267"/>
      <c r="CS9" s="267"/>
      <c r="CT9" s="267"/>
      <c r="CU9" s="267"/>
      <c r="CV9" s="267"/>
      <c r="CW9" s="267"/>
      <c r="CX9" s="267"/>
      <c r="CY9" s="268"/>
      <c r="CZ9" s="266"/>
      <c r="DA9" s="267"/>
      <c r="DB9" s="267"/>
      <c r="DC9" s="267"/>
      <c r="DD9" s="267"/>
      <c r="DE9" s="267"/>
      <c r="DF9" s="267"/>
      <c r="DG9" s="267"/>
      <c r="DH9" s="267"/>
      <c r="DI9" s="267"/>
      <c r="DJ9" s="267"/>
      <c r="DK9" s="267"/>
      <c r="DL9" s="267"/>
      <c r="DM9" s="268"/>
      <c r="DN9" s="266"/>
      <c r="DO9" s="267"/>
      <c r="DP9" s="267"/>
      <c r="DQ9" s="267"/>
      <c r="DR9" s="267"/>
      <c r="DS9" s="267"/>
      <c r="DT9" s="267"/>
      <c r="DU9" s="267"/>
      <c r="DV9" s="267"/>
      <c r="DW9" s="268"/>
      <c r="DX9" s="273"/>
      <c r="DY9" s="274"/>
      <c r="DZ9" s="274"/>
      <c r="EA9" s="274"/>
      <c r="EB9" s="274"/>
      <c r="EC9" s="274"/>
      <c r="ED9" s="274"/>
      <c r="EE9" s="274"/>
      <c r="EF9" s="274"/>
      <c r="EG9" s="275"/>
    </row>
    <row r="10" spans="1:137" s="6" customFormat="1" ht="39" customHeight="1" x14ac:dyDescent="0.2">
      <c r="A10" s="269" t="s">
        <v>28</v>
      </c>
      <c r="B10" s="270"/>
      <c r="C10" s="270"/>
      <c r="D10" s="270"/>
      <c r="E10" s="270"/>
      <c r="F10" s="271"/>
      <c r="G10" s="263" t="s">
        <v>27</v>
      </c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9"/>
      <c r="AC10" s="266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8"/>
      <c r="AP10" s="266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8"/>
      <c r="BC10" s="266"/>
      <c r="BD10" s="267"/>
      <c r="BE10" s="267"/>
      <c r="BF10" s="267"/>
      <c r="BG10" s="267"/>
      <c r="BH10" s="267"/>
      <c r="BI10" s="267"/>
      <c r="BJ10" s="267"/>
      <c r="BK10" s="267"/>
      <c r="BL10" s="268"/>
      <c r="BM10" s="266"/>
      <c r="BN10" s="267"/>
      <c r="BO10" s="267"/>
      <c r="BP10" s="267"/>
      <c r="BQ10" s="267"/>
      <c r="BR10" s="267"/>
      <c r="BS10" s="267"/>
      <c r="BT10" s="267"/>
      <c r="BU10" s="267"/>
      <c r="BV10" s="267"/>
      <c r="BW10" s="267"/>
      <c r="BX10" s="267"/>
      <c r="BY10" s="267"/>
      <c r="BZ10" s="266"/>
      <c r="CA10" s="267"/>
      <c r="CB10" s="267"/>
      <c r="CC10" s="267"/>
      <c r="CD10" s="267"/>
      <c r="CE10" s="267"/>
      <c r="CF10" s="267"/>
      <c r="CG10" s="267"/>
      <c r="CH10" s="267"/>
      <c r="CI10" s="267"/>
      <c r="CJ10" s="267"/>
      <c r="CK10" s="267"/>
      <c r="CL10" s="268"/>
      <c r="CM10" s="266"/>
      <c r="CN10" s="267"/>
      <c r="CO10" s="267"/>
      <c r="CP10" s="267"/>
      <c r="CQ10" s="267"/>
      <c r="CR10" s="267"/>
      <c r="CS10" s="267"/>
      <c r="CT10" s="267"/>
      <c r="CU10" s="267"/>
      <c r="CV10" s="267"/>
      <c r="CW10" s="267"/>
      <c r="CX10" s="267"/>
      <c r="CY10" s="268"/>
      <c r="CZ10" s="266"/>
      <c r="DA10" s="267"/>
      <c r="DB10" s="267"/>
      <c r="DC10" s="267"/>
      <c r="DD10" s="267"/>
      <c r="DE10" s="267"/>
      <c r="DF10" s="267"/>
      <c r="DG10" s="267"/>
      <c r="DH10" s="267"/>
      <c r="DI10" s="267"/>
      <c r="DJ10" s="267"/>
      <c r="DK10" s="267"/>
      <c r="DL10" s="267"/>
      <c r="DM10" s="268"/>
      <c r="DN10" s="266"/>
      <c r="DO10" s="267"/>
      <c r="DP10" s="267"/>
      <c r="DQ10" s="267"/>
      <c r="DR10" s="267"/>
      <c r="DS10" s="267"/>
      <c r="DT10" s="267"/>
      <c r="DU10" s="267"/>
      <c r="DV10" s="267"/>
      <c r="DW10" s="268"/>
      <c r="DX10" s="273"/>
      <c r="DY10" s="274"/>
      <c r="DZ10" s="274"/>
      <c r="EA10" s="274"/>
      <c r="EB10" s="274"/>
      <c r="EC10" s="274"/>
      <c r="ED10" s="274"/>
      <c r="EE10" s="274"/>
      <c r="EF10" s="274"/>
      <c r="EG10" s="275"/>
    </row>
    <row r="11" spans="1:137" s="6" customFormat="1" ht="16.5" customHeight="1" x14ac:dyDescent="0.2">
      <c r="A11" s="319"/>
      <c r="B11" s="320"/>
      <c r="C11" s="320"/>
      <c r="D11" s="320"/>
      <c r="E11" s="320"/>
      <c r="F11" s="321"/>
      <c r="G11" s="322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318"/>
      <c r="AC11" s="266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8"/>
      <c r="AP11" s="266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  <c r="BB11" s="268"/>
      <c r="BC11" s="266"/>
      <c r="BD11" s="267"/>
      <c r="BE11" s="267"/>
      <c r="BF11" s="267"/>
      <c r="BG11" s="267"/>
      <c r="BH11" s="267"/>
      <c r="BI11" s="267"/>
      <c r="BJ11" s="267"/>
      <c r="BK11" s="267"/>
      <c r="BL11" s="268"/>
      <c r="BM11" s="266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X11" s="267"/>
      <c r="BY11" s="267"/>
      <c r="BZ11" s="266"/>
      <c r="CA11" s="267"/>
      <c r="CB11" s="267"/>
      <c r="CC11" s="267"/>
      <c r="CD11" s="267"/>
      <c r="CE11" s="267"/>
      <c r="CF11" s="267"/>
      <c r="CG11" s="267"/>
      <c r="CH11" s="267"/>
      <c r="CI11" s="267"/>
      <c r="CJ11" s="267"/>
      <c r="CK11" s="267"/>
      <c r="CL11" s="268"/>
      <c r="CM11" s="266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8"/>
      <c r="CZ11" s="266"/>
      <c r="DA11" s="267"/>
      <c r="DB11" s="267"/>
      <c r="DC11" s="267"/>
      <c r="DD11" s="267"/>
      <c r="DE11" s="267"/>
      <c r="DF11" s="267"/>
      <c r="DG11" s="267"/>
      <c r="DH11" s="267"/>
      <c r="DI11" s="267"/>
      <c r="DJ11" s="267"/>
      <c r="DK11" s="267"/>
      <c r="DL11" s="267"/>
      <c r="DM11" s="268"/>
      <c r="DN11" s="266"/>
      <c r="DO11" s="267"/>
      <c r="DP11" s="267"/>
      <c r="DQ11" s="267"/>
      <c r="DR11" s="267"/>
      <c r="DS11" s="267"/>
      <c r="DT11" s="267"/>
      <c r="DU11" s="267"/>
      <c r="DV11" s="267"/>
      <c r="DW11" s="268"/>
      <c r="DX11" s="273"/>
      <c r="DY11" s="274"/>
      <c r="DZ11" s="274"/>
      <c r="EA11" s="274"/>
      <c r="EB11" s="274"/>
      <c r="EC11" s="274"/>
      <c r="ED11" s="274"/>
      <c r="EE11" s="274"/>
      <c r="EF11" s="274"/>
      <c r="EG11" s="275"/>
    </row>
    <row r="12" spans="1:137" s="6" customFormat="1" ht="82.5" customHeight="1" x14ac:dyDescent="0.2">
      <c r="A12" s="269" t="s">
        <v>7</v>
      </c>
      <c r="B12" s="270"/>
      <c r="C12" s="270"/>
      <c r="D12" s="270"/>
      <c r="E12" s="270"/>
      <c r="F12" s="271"/>
      <c r="G12" s="322" t="s">
        <v>37</v>
      </c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318"/>
      <c r="AC12" s="273" t="s">
        <v>1</v>
      </c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5"/>
      <c r="AP12" s="273" t="s">
        <v>1</v>
      </c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5"/>
      <c r="BC12" s="273" t="s">
        <v>1</v>
      </c>
      <c r="BD12" s="274"/>
      <c r="BE12" s="274"/>
      <c r="BF12" s="274"/>
      <c r="BG12" s="274"/>
      <c r="BH12" s="274"/>
      <c r="BI12" s="274"/>
      <c r="BJ12" s="274"/>
      <c r="BK12" s="274"/>
      <c r="BL12" s="275"/>
      <c r="BM12" s="273" t="s">
        <v>1</v>
      </c>
      <c r="BN12" s="274"/>
      <c r="BO12" s="274"/>
      <c r="BP12" s="274"/>
      <c r="BQ12" s="274"/>
      <c r="BR12" s="274"/>
      <c r="BS12" s="274"/>
      <c r="BT12" s="274"/>
      <c r="BU12" s="274"/>
      <c r="BV12" s="274"/>
      <c r="BW12" s="274"/>
      <c r="BX12" s="274"/>
      <c r="BY12" s="274"/>
      <c r="BZ12" s="266"/>
      <c r="CA12" s="267"/>
      <c r="CB12" s="267"/>
      <c r="CC12" s="267"/>
      <c r="CD12" s="267"/>
      <c r="CE12" s="267"/>
      <c r="CF12" s="267"/>
      <c r="CG12" s="267"/>
      <c r="CH12" s="267"/>
      <c r="CI12" s="267"/>
      <c r="CJ12" s="267"/>
      <c r="CK12" s="267"/>
      <c r="CL12" s="268"/>
      <c r="CM12" s="266"/>
      <c r="CN12" s="267"/>
      <c r="CO12" s="267"/>
      <c r="CP12" s="267"/>
      <c r="CQ12" s="267"/>
      <c r="CR12" s="267"/>
      <c r="CS12" s="267"/>
      <c r="CT12" s="267"/>
      <c r="CU12" s="267"/>
      <c r="CV12" s="267"/>
      <c r="CW12" s="267"/>
      <c r="CX12" s="267"/>
      <c r="CY12" s="268"/>
      <c r="CZ12" s="266"/>
      <c r="DA12" s="267"/>
      <c r="DB12" s="267"/>
      <c r="DC12" s="267"/>
      <c r="DD12" s="267"/>
      <c r="DE12" s="267"/>
      <c r="DF12" s="267"/>
      <c r="DG12" s="267"/>
      <c r="DH12" s="267"/>
      <c r="DI12" s="267"/>
      <c r="DJ12" s="267"/>
      <c r="DK12" s="267"/>
      <c r="DL12" s="267"/>
      <c r="DM12" s="268"/>
      <c r="DN12" s="266"/>
      <c r="DO12" s="267"/>
      <c r="DP12" s="267"/>
      <c r="DQ12" s="267"/>
      <c r="DR12" s="267"/>
      <c r="DS12" s="267"/>
      <c r="DT12" s="267"/>
      <c r="DU12" s="267"/>
      <c r="DV12" s="267"/>
      <c r="DW12" s="268"/>
      <c r="DX12" s="273"/>
      <c r="DY12" s="274"/>
      <c r="DZ12" s="274"/>
      <c r="EA12" s="274"/>
      <c r="EB12" s="274"/>
      <c r="EC12" s="274"/>
      <c r="ED12" s="274"/>
      <c r="EE12" s="274"/>
      <c r="EF12" s="274"/>
      <c r="EG12" s="275"/>
    </row>
    <row r="13" spans="1:137" s="6" customFormat="1" ht="78.75" customHeight="1" x14ac:dyDescent="0.2">
      <c r="A13" s="269" t="s">
        <v>30</v>
      </c>
      <c r="B13" s="270"/>
      <c r="C13" s="270"/>
      <c r="D13" s="270"/>
      <c r="E13" s="270"/>
      <c r="F13" s="271"/>
      <c r="G13" s="322" t="s">
        <v>35</v>
      </c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8"/>
      <c r="AC13" s="266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8"/>
      <c r="AP13" s="266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8"/>
      <c r="BC13" s="266"/>
      <c r="BD13" s="267"/>
      <c r="BE13" s="267"/>
      <c r="BF13" s="267"/>
      <c r="BG13" s="267"/>
      <c r="BH13" s="267"/>
      <c r="BI13" s="267"/>
      <c r="BJ13" s="267"/>
      <c r="BK13" s="267"/>
      <c r="BL13" s="268"/>
      <c r="BM13" s="266"/>
      <c r="BN13" s="267"/>
      <c r="BO13" s="267"/>
      <c r="BP13" s="267"/>
      <c r="BQ13" s="267"/>
      <c r="BR13" s="267"/>
      <c r="BS13" s="267"/>
      <c r="BT13" s="267"/>
      <c r="BU13" s="267"/>
      <c r="BV13" s="267"/>
      <c r="BW13" s="267"/>
      <c r="BX13" s="267"/>
      <c r="BY13" s="267"/>
      <c r="BZ13" s="266"/>
      <c r="CA13" s="267"/>
      <c r="CB13" s="267"/>
      <c r="CC13" s="267"/>
      <c r="CD13" s="267"/>
      <c r="CE13" s="267"/>
      <c r="CF13" s="267"/>
      <c r="CG13" s="267"/>
      <c r="CH13" s="267"/>
      <c r="CI13" s="267"/>
      <c r="CJ13" s="267"/>
      <c r="CK13" s="267"/>
      <c r="CL13" s="268"/>
      <c r="CM13" s="266"/>
      <c r="CN13" s="267"/>
      <c r="CO13" s="267"/>
      <c r="CP13" s="267"/>
      <c r="CQ13" s="267"/>
      <c r="CR13" s="267"/>
      <c r="CS13" s="267"/>
      <c r="CT13" s="267"/>
      <c r="CU13" s="267"/>
      <c r="CV13" s="267"/>
      <c r="CW13" s="267"/>
      <c r="CX13" s="267"/>
      <c r="CY13" s="268"/>
      <c r="CZ13" s="266"/>
      <c r="DA13" s="267"/>
      <c r="DB13" s="267"/>
      <c r="DC13" s="267"/>
      <c r="DD13" s="267"/>
      <c r="DE13" s="267"/>
      <c r="DF13" s="267"/>
      <c r="DG13" s="267"/>
      <c r="DH13" s="267"/>
      <c r="DI13" s="267"/>
      <c r="DJ13" s="267"/>
      <c r="DK13" s="267"/>
      <c r="DL13" s="267"/>
      <c r="DM13" s="268"/>
      <c r="DN13" s="266"/>
      <c r="DO13" s="267"/>
      <c r="DP13" s="267"/>
      <c r="DQ13" s="267"/>
      <c r="DR13" s="267"/>
      <c r="DS13" s="267"/>
      <c r="DT13" s="267"/>
      <c r="DU13" s="267"/>
      <c r="DV13" s="267"/>
      <c r="DW13" s="268"/>
      <c r="DX13" s="273"/>
      <c r="DY13" s="274"/>
      <c r="DZ13" s="274"/>
      <c r="EA13" s="274"/>
      <c r="EB13" s="274"/>
      <c r="EC13" s="274"/>
      <c r="ED13" s="274"/>
      <c r="EE13" s="274"/>
      <c r="EF13" s="274"/>
      <c r="EG13" s="275"/>
    </row>
    <row r="14" spans="1:137" s="6" customFormat="1" ht="54" customHeight="1" x14ac:dyDescent="0.2">
      <c r="A14" s="269" t="s">
        <v>31</v>
      </c>
      <c r="B14" s="270"/>
      <c r="C14" s="270"/>
      <c r="D14" s="270"/>
      <c r="E14" s="270"/>
      <c r="F14" s="271"/>
      <c r="G14" s="322" t="s">
        <v>29</v>
      </c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318"/>
      <c r="AC14" s="266"/>
      <c r="AD14" s="267"/>
      <c r="AE14" s="267"/>
      <c r="AF14" s="267"/>
      <c r="AG14" s="267"/>
      <c r="AH14" s="267"/>
      <c r="AI14" s="267"/>
      <c r="AJ14" s="267"/>
      <c r="AK14" s="267"/>
      <c r="AL14" s="267"/>
      <c r="AM14" s="267"/>
      <c r="AN14" s="267"/>
      <c r="AO14" s="268"/>
      <c r="AP14" s="266"/>
      <c r="AQ14" s="267"/>
      <c r="AR14" s="267"/>
      <c r="AS14" s="267"/>
      <c r="AT14" s="267"/>
      <c r="AU14" s="267"/>
      <c r="AV14" s="267"/>
      <c r="AW14" s="267"/>
      <c r="AX14" s="267"/>
      <c r="AY14" s="267"/>
      <c r="AZ14" s="267"/>
      <c r="BA14" s="267"/>
      <c r="BB14" s="268"/>
      <c r="BC14" s="266"/>
      <c r="BD14" s="267"/>
      <c r="BE14" s="267"/>
      <c r="BF14" s="267"/>
      <c r="BG14" s="267"/>
      <c r="BH14" s="267"/>
      <c r="BI14" s="267"/>
      <c r="BJ14" s="267"/>
      <c r="BK14" s="267"/>
      <c r="BL14" s="268"/>
      <c r="BM14" s="266"/>
      <c r="BN14" s="267"/>
      <c r="BO14" s="267"/>
      <c r="BP14" s="267"/>
      <c r="BQ14" s="267"/>
      <c r="BR14" s="267"/>
      <c r="BS14" s="267"/>
      <c r="BT14" s="267"/>
      <c r="BU14" s="267"/>
      <c r="BV14" s="267"/>
      <c r="BW14" s="267"/>
      <c r="BX14" s="267"/>
      <c r="BY14" s="267"/>
      <c r="BZ14" s="266"/>
      <c r="CA14" s="267"/>
      <c r="CB14" s="267"/>
      <c r="CC14" s="267"/>
      <c r="CD14" s="267"/>
      <c r="CE14" s="267"/>
      <c r="CF14" s="267"/>
      <c r="CG14" s="267"/>
      <c r="CH14" s="267"/>
      <c r="CI14" s="267"/>
      <c r="CJ14" s="267"/>
      <c r="CK14" s="267"/>
      <c r="CL14" s="268"/>
      <c r="CM14" s="266"/>
      <c r="CN14" s="267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8"/>
      <c r="CZ14" s="266"/>
      <c r="DA14" s="267"/>
      <c r="DB14" s="267"/>
      <c r="DC14" s="267"/>
      <c r="DD14" s="267"/>
      <c r="DE14" s="267"/>
      <c r="DF14" s="267"/>
      <c r="DG14" s="267"/>
      <c r="DH14" s="267"/>
      <c r="DI14" s="267"/>
      <c r="DJ14" s="267"/>
      <c r="DK14" s="267"/>
      <c r="DL14" s="267"/>
      <c r="DM14" s="268"/>
      <c r="DN14" s="266"/>
      <c r="DO14" s="267"/>
      <c r="DP14" s="267"/>
      <c r="DQ14" s="267"/>
      <c r="DR14" s="267"/>
      <c r="DS14" s="267"/>
      <c r="DT14" s="267"/>
      <c r="DU14" s="267"/>
      <c r="DV14" s="267"/>
      <c r="DW14" s="268"/>
      <c r="DX14" s="273"/>
      <c r="DY14" s="274"/>
      <c r="DZ14" s="274"/>
      <c r="EA14" s="274"/>
      <c r="EB14" s="274"/>
      <c r="EC14" s="274"/>
      <c r="ED14" s="274"/>
      <c r="EE14" s="274"/>
      <c r="EF14" s="274"/>
      <c r="EG14" s="275"/>
    </row>
    <row r="15" spans="1:137" s="6" customFormat="1" ht="39" customHeight="1" x14ac:dyDescent="0.2">
      <c r="A15" s="269" t="s">
        <v>32</v>
      </c>
      <c r="B15" s="270"/>
      <c r="C15" s="270"/>
      <c r="D15" s="270"/>
      <c r="E15" s="270"/>
      <c r="F15" s="271"/>
      <c r="G15" s="322" t="s">
        <v>27</v>
      </c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318"/>
      <c r="AC15" s="266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8"/>
      <c r="AP15" s="266"/>
      <c r="AQ15" s="267"/>
      <c r="AR15" s="267"/>
      <c r="AS15" s="267"/>
      <c r="AT15" s="267"/>
      <c r="AU15" s="267"/>
      <c r="AV15" s="267"/>
      <c r="AW15" s="267"/>
      <c r="AX15" s="267"/>
      <c r="AY15" s="267"/>
      <c r="AZ15" s="267"/>
      <c r="BA15" s="267"/>
      <c r="BB15" s="268"/>
      <c r="BC15" s="266"/>
      <c r="BD15" s="267"/>
      <c r="BE15" s="267"/>
      <c r="BF15" s="267"/>
      <c r="BG15" s="267"/>
      <c r="BH15" s="267"/>
      <c r="BI15" s="267"/>
      <c r="BJ15" s="267"/>
      <c r="BK15" s="267"/>
      <c r="BL15" s="268"/>
      <c r="BM15" s="266"/>
      <c r="BN15" s="267"/>
      <c r="BO15" s="267"/>
      <c r="BP15" s="267"/>
      <c r="BQ15" s="267"/>
      <c r="BR15" s="267"/>
      <c r="BS15" s="267"/>
      <c r="BT15" s="267"/>
      <c r="BU15" s="267"/>
      <c r="BV15" s="267"/>
      <c r="BW15" s="267"/>
      <c r="BX15" s="267"/>
      <c r="BY15" s="267"/>
      <c r="BZ15" s="266"/>
      <c r="CA15" s="267"/>
      <c r="CB15" s="267"/>
      <c r="CC15" s="267"/>
      <c r="CD15" s="267"/>
      <c r="CE15" s="267"/>
      <c r="CF15" s="267"/>
      <c r="CG15" s="267"/>
      <c r="CH15" s="267"/>
      <c r="CI15" s="267"/>
      <c r="CJ15" s="267"/>
      <c r="CK15" s="267"/>
      <c r="CL15" s="268"/>
      <c r="CM15" s="266"/>
      <c r="CN15" s="267"/>
      <c r="CO15" s="267"/>
      <c r="CP15" s="267"/>
      <c r="CQ15" s="267"/>
      <c r="CR15" s="267"/>
      <c r="CS15" s="267"/>
      <c r="CT15" s="267"/>
      <c r="CU15" s="267"/>
      <c r="CV15" s="267"/>
      <c r="CW15" s="267"/>
      <c r="CX15" s="267"/>
      <c r="CY15" s="268"/>
      <c r="CZ15" s="266"/>
      <c r="DA15" s="267"/>
      <c r="DB15" s="267"/>
      <c r="DC15" s="267"/>
      <c r="DD15" s="267"/>
      <c r="DE15" s="267"/>
      <c r="DF15" s="267"/>
      <c r="DG15" s="267"/>
      <c r="DH15" s="267"/>
      <c r="DI15" s="267"/>
      <c r="DJ15" s="267"/>
      <c r="DK15" s="267"/>
      <c r="DL15" s="267"/>
      <c r="DM15" s="268"/>
      <c r="DN15" s="266"/>
      <c r="DO15" s="267"/>
      <c r="DP15" s="267"/>
      <c r="DQ15" s="267"/>
      <c r="DR15" s="267"/>
      <c r="DS15" s="267"/>
      <c r="DT15" s="267"/>
      <c r="DU15" s="267"/>
      <c r="DV15" s="267"/>
      <c r="DW15" s="268"/>
      <c r="DX15" s="273"/>
      <c r="DY15" s="274"/>
      <c r="DZ15" s="274"/>
      <c r="EA15" s="274"/>
      <c r="EB15" s="274"/>
      <c r="EC15" s="274"/>
      <c r="ED15" s="274"/>
      <c r="EE15" s="274"/>
      <c r="EF15" s="274"/>
      <c r="EG15" s="275"/>
    </row>
    <row r="16" spans="1:137" s="6" customFormat="1" ht="16.5" customHeight="1" x14ac:dyDescent="0.2">
      <c r="A16" s="319"/>
      <c r="B16" s="320"/>
      <c r="C16" s="320"/>
      <c r="D16" s="320"/>
      <c r="E16" s="320"/>
      <c r="F16" s="321"/>
      <c r="G16" s="322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8"/>
      <c r="AC16" s="266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8"/>
      <c r="AP16" s="266"/>
      <c r="AQ16" s="267"/>
      <c r="AR16" s="267"/>
      <c r="AS16" s="267"/>
      <c r="AT16" s="267"/>
      <c r="AU16" s="267"/>
      <c r="AV16" s="267"/>
      <c r="AW16" s="267"/>
      <c r="AX16" s="267"/>
      <c r="AY16" s="267"/>
      <c r="AZ16" s="267"/>
      <c r="BA16" s="267"/>
      <c r="BB16" s="268"/>
      <c r="BC16" s="266"/>
      <c r="BD16" s="267"/>
      <c r="BE16" s="267"/>
      <c r="BF16" s="267"/>
      <c r="BG16" s="267"/>
      <c r="BH16" s="267"/>
      <c r="BI16" s="267"/>
      <c r="BJ16" s="267"/>
      <c r="BK16" s="267"/>
      <c r="BL16" s="268"/>
      <c r="BM16" s="266"/>
      <c r="BN16" s="267"/>
      <c r="BO16" s="267"/>
      <c r="BP16" s="267"/>
      <c r="BQ16" s="267"/>
      <c r="BR16" s="267"/>
      <c r="BS16" s="267"/>
      <c r="BT16" s="267"/>
      <c r="BU16" s="267"/>
      <c r="BV16" s="267"/>
      <c r="BW16" s="267"/>
      <c r="BX16" s="267"/>
      <c r="BY16" s="267"/>
      <c r="BZ16" s="266"/>
      <c r="CA16" s="267"/>
      <c r="CB16" s="267"/>
      <c r="CC16" s="267"/>
      <c r="CD16" s="267"/>
      <c r="CE16" s="267"/>
      <c r="CF16" s="267"/>
      <c r="CG16" s="267"/>
      <c r="CH16" s="267"/>
      <c r="CI16" s="267"/>
      <c r="CJ16" s="267"/>
      <c r="CK16" s="267"/>
      <c r="CL16" s="268"/>
      <c r="CM16" s="266"/>
      <c r="CN16" s="267"/>
      <c r="CO16" s="267"/>
      <c r="CP16" s="267"/>
      <c r="CQ16" s="267"/>
      <c r="CR16" s="267"/>
      <c r="CS16" s="267"/>
      <c r="CT16" s="267"/>
      <c r="CU16" s="267"/>
      <c r="CV16" s="267"/>
      <c r="CW16" s="267"/>
      <c r="CX16" s="267"/>
      <c r="CY16" s="268"/>
      <c r="CZ16" s="266"/>
      <c r="DA16" s="267"/>
      <c r="DB16" s="267"/>
      <c r="DC16" s="267"/>
      <c r="DD16" s="267"/>
      <c r="DE16" s="267"/>
      <c r="DF16" s="267"/>
      <c r="DG16" s="267"/>
      <c r="DH16" s="267"/>
      <c r="DI16" s="267"/>
      <c r="DJ16" s="267"/>
      <c r="DK16" s="267"/>
      <c r="DL16" s="267"/>
      <c r="DM16" s="268"/>
      <c r="DN16" s="266"/>
      <c r="DO16" s="267"/>
      <c r="DP16" s="267"/>
      <c r="DQ16" s="267"/>
      <c r="DR16" s="267"/>
      <c r="DS16" s="267"/>
      <c r="DT16" s="267"/>
      <c r="DU16" s="267"/>
      <c r="DV16" s="267"/>
      <c r="DW16" s="268"/>
      <c r="DX16" s="273"/>
      <c r="DY16" s="274"/>
      <c r="DZ16" s="274"/>
      <c r="EA16" s="274"/>
      <c r="EB16" s="274"/>
      <c r="EC16" s="274"/>
      <c r="ED16" s="274"/>
      <c r="EE16" s="274"/>
      <c r="EF16" s="274"/>
      <c r="EG16" s="275"/>
    </row>
    <row r="17" spans="1:137" s="6" customFormat="1" ht="16.5" customHeight="1" x14ac:dyDescent="0.2">
      <c r="A17" s="316" t="s">
        <v>16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317"/>
      <c r="AD17" s="317"/>
      <c r="AE17" s="317"/>
      <c r="AF17" s="317"/>
      <c r="AG17" s="317"/>
      <c r="AH17" s="317"/>
      <c r="AI17" s="317"/>
      <c r="AJ17" s="317"/>
      <c r="AK17" s="317"/>
      <c r="AL17" s="317"/>
      <c r="AM17" s="317"/>
      <c r="AN17" s="317"/>
      <c r="AO17" s="317"/>
      <c r="AP17" s="317"/>
      <c r="AQ17" s="317"/>
      <c r="AR17" s="317"/>
      <c r="AS17" s="317"/>
      <c r="AT17" s="317"/>
      <c r="AU17" s="317"/>
      <c r="AV17" s="317"/>
      <c r="AW17" s="317"/>
      <c r="AX17" s="317"/>
      <c r="AY17" s="317"/>
      <c r="AZ17" s="317"/>
      <c r="BA17" s="317"/>
      <c r="BB17" s="317"/>
      <c r="BC17" s="317"/>
      <c r="BD17" s="317"/>
      <c r="BE17" s="317"/>
      <c r="BF17" s="317"/>
      <c r="BG17" s="317"/>
      <c r="BH17" s="317"/>
      <c r="BI17" s="317"/>
      <c r="BJ17" s="317"/>
      <c r="BK17" s="317"/>
      <c r="BL17" s="317"/>
      <c r="BM17" s="317"/>
      <c r="BN17" s="317"/>
      <c r="BO17" s="317"/>
      <c r="BP17" s="317"/>
      <c r="BQ17" s="317"/>
      <c r="BR17" s="317"/>
      <c r="BS17" s="317"/>
      <c r="BT17" s="317"/>
      <c r="BU17" s="317"/>
      <c r="BV17" s="317"/>
      <c r="BW17" s="317"/>
      <c r="BX17" s="317"/>
      <c r="BY17" s="318"/>
      <c r="BZ17" s="266"/>
      <c r="CA17" s="267"/>
      <c r="CB17" s="267"/>
      <c r="CC17" s="267"/>
      <c r="CD17" s="267"/>
      <c r="CE17" s="267"/>
      <c r="CF17" s="267"/>
      <c r="CG17" s="267"/>
      <c r="CH17" s="267"/>
      <c r="CI17" s="267"/>
      <c r="CJ17" s="267"/>
      <c r="CK17" s="267"/>
      <c r="CL17" s="268"/>
      <c r="CM17" s="266"/>
      <c r="CN17" s="267"/>
      <c r="CO17" s="267"/>
      <c r="CP17" s="267"/>
      <c r="CQ17" s="267"/>
      <c r="CR17" s="267"/>
      <c r="CS17" s="267"/>
      <c r="CT17" s="267"/>
      <c r="CU17" s="267"/>
      <c r="CV17" s="267"/>
      <c r="CW17" s="267"/>
      <c r="CX17" s="267"/>
      <c r="CY17" s="268"/>
      <c r="CZ17" s="266"/>
      <c r="DA17" s="267"/>
      <c r="DB17" s="267"/>
      <c r="DC17" s="267"/>
      <c r="DD17" s="267"/>
      <c r="DE17" s="267"/>
      <c r="DF17" s="267"/>
      <c r="DG17" s="267"/>
      <c r="DH17" s="267"/>
      <c r="DI17" s="267"/>
      <c r="DJ17" s="267"/>
      <c r="DK17" s="267"/>
      <c r="DL17" s="267"/>
      <c r="DM17" s="268"/>
      <c r="DN17" s="266"/>
      <c r="DO17" s="267"/>
      <c r="DP17" s="267"/>
      <c r="DQ17" s="267"/>
      <c r="DR17" s="267"/>
      <c r="DS17" s="267"/>
      <c r="DT17" s="267"/>
      <c r="DU17" s="267"/>
      <c r="DV17" s="267"/>
      <c r="DW17" s="268"/>
      <c r="DX17" s="266"/>
      <c r="DY17" s="267"/>
      <c r="DZ17" s="267"/>
      <c r="EA17" s="267"/>
      <c r="EB17" s="267"/>
      <c r="EC17" s="267"/>
      <c r="ED17" s="267"/>
      <c r="EE17" s="267"/>
      <c r="EF17" s="267"/>
      <c r="EG17" s="268"/>
    </row>
    <row r="18" spans="1:137" ht="21" customHeight="1" x14ac:dyDescent="0.25">
      <c r="A18" s="343" t="s">
        <v>214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44"/>
      <c r="V18" s="344"/>
      <c r="W18" s="344"/>
      <c r="X18" s="344"/>
      <c r="Y18" s="344"/>
      <c r="Z18" s="344"/>
      <c r="AA18" s="344"/>
      <c r="AB18" s="344"/>
      <c r="AC18" s="344"/>
      <c r="AD18" s="344"/>
      <c r="AE18" s="344"/>
      <c r="AF18" s="344"/>
      <c r="AG18" s="344"/>
      <c r="AH18" s="344"/>
      <c r="AI18" s="344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344"/>
      <c r="CA18" s="344"/>
      <c r="CB18" s="344"/>
      <c r="CC18" s="344"/>
      <c r="CD18" s="344"/>
      <c r="CE18" s="344"/>
      <c r="CF18" s="344"/>
      <c r="CG18" s="344"/>
      <c r="CH18" s="344"/>
      <c r="CI18" s="344"/>
      <c r="CJ18" s="344"/>
      <c r="CK18" s="344"/>
      <c r="CL18" s="344"/>
      <c r="CM18" s="344"/>
      <c r="CN18" s="344"/>
      <c r="CO18" s="344"/>
      <c r="CP18" s="344"/>
      <c r="CQ18" s="344"/>
      <c r="CR18" s="344"/>
      <c r="CS18" s="344"/>
      <c r="CT18" s="344"/>
      <c r="CU18" s="344"/>
      <c r="CV18" s="344"/>
      <c r="CW18" s="344"/>
      <c r="CX18" s="344"/>
      <c r="CY18" s="344"/>
      <c r="CZ18" s="344"/>
      <c r="DA18" s="344"/>
      <c r="DB18" s="344"/>
      <c r="DC18" s="344"/>
      <c r="DD18" s="344"/>
      <c r="DE18" s="344"/>
      <c r="DF18" s="344"/>
      <c r="DG18" s="344"/>
      <c r="DH18" s="344"/>
      <c r="DI18" s="344"/>
      <c r="DJ18" s="344"/>
      <c r="DK18" s="344"/>
      <c r="DL18" s="344"/>
      <c r="DM18" s="344"/>
      <c r="DN18" s="344"/>
      <c r="DO18" s="344"/>
      <c r="DP18" s="344"/>
      <c r="DQ18" s="344"/>
      <c r="DR18" s="344"/>
      <c r="DS18" s="344"/>
      <c r="DT18" s="344"/>
      <c r="DU18" s="344"/>
      <c r="DV18" s="344"/>
      <c r="DW18" s="344"/>
      <c r="DX18" s="344"/>
      <c r="DY18" s="344"/>
      <c r="DZ18" s="344"/>
      <c r="EA18" s="344"/>
      <c r="EB18" s="344"/>
      <c r="EC18" s="344"/>
      <c r="ED18" s="344"/>
      <c r="EE18" s="344"/>
      <c r="EF18" s="344"/>
      <c r="EG18" s="344"/>
    </row>
  </sheetData>
  <mergeCells count="142"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341" t="s">
        <v>226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42"/>
      <c r="BB1" s="342"/>
      <c r="BC1" s="342"/>
      <c r="BD1" s="342"/>
      <c r="BE1" s="342"/>
      <c r="BF1" s="342"/>
      <c r="BG1" s="342"/>
      <c r="BH1" s="342"/>
      <c r="BI1" s="342"/>
      <c r="BJ1" s="342"/>
      <c r="BK1" s="342"/>
      <c r="BL1" s="342"/>
      <c r="BM1" s="342"/>
      <c r="BN1" s="342"/>
      <c r="BO1" s="342"/>
      <c r="BP1" s="342"/>
      <c r="BQ1" s="342"/>
      <c r="BR1" s="342"/>
      <c r="BS1" s="342"/>
      <c r="BT1" s="342"/>
      <c r="BU1" s="342"/>
      <c r="BV1" s="342"/>
      <c r="BW1" s="342"/>
      <c r="BX1" s="342"/>
      <c r="BY1" s="342"/>
      <c r="BZ1" s="342"/>
      <c r="CA1" s="342"/>
      <c r="CB1" s="342"/>
      <c r="CC1" s="342"/>
      <c r="CD1" s="342"/>
      <c r="CE1" s="342"/>
      <c r="CF1" s="342"/>
      <c r="CG1" s="342"/>
      <c r="CH1" s="342"/>
      <c r="CI1" s="342"/>
      <c r="CJ1" s="342"/>
      <c r="CK1" s="342"/>
      <c r="CL1" s="342"/>
      <c r="CM1" s="342"/>
      <c r="CN1" s="342"/>
      <c r="CO1" s="342"/>
      <c r="CP1" s="342"/>
      <c r="CQ1" s="342"/>
      <c r="CR1" s="342"/>
      <c r="CS1" s="342"/>
      <c r="CT1" s="342"/>
      <c r="CU1" s="342"/>
      <c r="CV1" s="342"/>
      <c r="CW1" s="342"/>
      <c r="CX1" s="342"/>
      <c r="CY1" s="342"/>
      <c r="CZ1" s="342"/>
      <c r="DA1" s="342"/>
      <c r="DB1" s="342"/>
      <c r="DC1" s="342"/>
      <c r="DD1" s="342"/>
      <c r="DE1" s="342"/>
      <c r="DF1" s="342"/>
      <c r="DG1" s="342"/>
      <c r="DH1" s="342"/>
      <c r="DI1" s="342"/>
      <c r="DJ1" s="342"/>
      <c r="DK1" s="342"/>
      <c r="DL1" s="342"/>
      <c r="DM1" s="342"/>
      <c r="DN1" s="342"/>
      <c r="DO1" s="342"/>
      <c r="DP1" s="342"/>
      <c r="DQ1" s="342"/>
      <c r="DR1" s="342"/>
      <c r="DS1" s="342"/>
      <c r="DT1" s="342"/>
      <c r="DU1" s="342"/>
      <c r="DV1" s="342"/>
      <c r="DW1" s="342"/>
      <c r="DX1" s="342"/>
      <c r="DY1" s="342"/>
      <c r="DZ1" s="342"/>
      <c r="EA1" s="342"/>
      <c r="EB1" s="342"/>
      <c r="EC1" s="342"/>
      <c r="ED1" s="342"/>
      <c r="EE1" s="342"/>
      <c r="EF1" s="342"/>
      <c r="EG1" s="342"/>
    </row>
    <row r="2" spans="1:137" s="5" customFormat="1" ht="12.75" customHeight="1" x14ac:dyDescent="0.25"/>
    <row r="3" spans="1:137" s="3" customFormat="1" ht="21.75" customHeight="1" x14ac:dyDescent="0.2">
      <c r="A3" s="323" t="s">
        <v>3</v>
      </c>
      <c r="B3" s="324"/>
      <c r="C3" s="324"/>
      <c r="D3" s="324"/>
      <c r="E3" s="324"/>
      <c r="F3" s="325"/>
      <c r="G3" s="323" t="s">
        <v>227</v>
      </c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192"/>
      <c r="AD3" s="192"/>
      <c r="AE3" s="192"/>
      <c r="AF3" s="192"/>
      <c r="AG3" s="192"/>
      <c r="AH3" s="354" t="s">
        <v>219</v>
      </c>
      <c r="AI3" s="354"/>
      <c r="AJ3" s="354"/>
      <c r="AK3" s="354"/>
      <c r="AL3" s="354"/>
      <c r="AM3" s="354"/>
      <c r="AN3" s="354"/>
      <c r="AO3" s="354"/>
      <c r="AP3" s="323" t="s">
        <v>33</v>
      </c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5"/>
      <c r="BC3" s="323" t="s">
        <v>186</v>
      </c>
      <c r="BD3" s="324"/>
      <c r="BE3" s="324"/>
      <c r="BF3" s="324"/>
      <c r="BG3" s="324"/>
      <c r="BH3" s="324"/>
      <c r="BI3" s="324"/>
      <c r="BJ3" s="324"/>
      <c r="BK3" s="324"/>
      <c r="BL3" s="325"/>
      <c r="BM3" s="323" t="s">
        <v>24</v>
      </c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3" t="s">
        <v>236</v>
      </c>
      <c r="CA3" s="324"/>
      <c r="CB3" s="324"/>
      <c r="CC3" s="324"/>
      <c r="CD3" s="324"/>
      <c r="CE3" s="324"/>
      <c r="CF3" s="324"/>
      <c r="CG3" s="324"/>
      <c r="CH3" s="324"/>
      <c r="CI3" s="324"/>
      <c r="CJ3" s="324"/>
      <c r="CK3" s="324"/>
      <c r="CL3" s="325"/>
      <c r="CM3" s="332" t="s">
        <v>0</v>
      </c>
      <c r="CN3" s="290"/>
      <c r="CO3" s="290"/>
      <c r="CP3" s="290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  <c r="DJ3" s="290"/>
      <c r="DK3" s="290"/>
      <c r="DL3" s="290"/>
      <c r="DM3" s="290"/>
      <c r="DN3" s="290"/>
      <c r="DO3" s="290"/>
      <c r="DP3" s="290"/>
      <c r="DQ3" s="290"/>
      <c r="DR3" s="290"/>
      <c r="DS3" s="290"/>
      <c r="DT3" s="290"/>
      <c r="DU3" s="290"/>
      <c r="DV3" s="290"/>
      <c r="DW3" s="290"/>
      <c r="DX3" s="290"/>
      <c r="DY3" s="290"/>
      <c r="DZ3" s="290"/>
      <c r="EA3" s="290"/>
      <c r="EB3" s="290"/>
      <c r="EC3" s="290"/>
      <c r="ED3" s="290"/>
      <c r="EE3" s="290"/>
      <c r="EF3" s="290"/>
      <c r="EG3" s="291"/>
    </row>
    <row r="4" spans="1:137" s="3" customFormat="1" ht="90" customHeight="1" x14ac:dyDescent="0.2">
      <c r="A4" s="326"/>
      <c r="B4" s="327"/>
      <c r="C4" s="327"/>
      <c r="D4" s="327"/>
      <c r="E4" s="327"/>
      <c r="F4" s="328"/>
      <c r="G4" s="326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346"/>
      <c r="AD4" s="346"/>
      <c r="AE4" s="346"/>
      <c r="AF4" s="346"/>
      <c r="AG4" s="346"/>
      <c r="AH4" s="354"/>
      <c r="AI4" s="354"/>
      <c r="AJ4" s="354"/>
      <c r="AK4" s="354"/>
      <c r="AL4" s="354"/>
      <c r="AM4" s="354"/>
      <c r="AN4" s="354"/>
      <c r="AO4" s="354"/>
      <c r="AP4" s="326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8"/>
      <c r="BC4" s="326"/>
      <c r="BD4" s="327"/>
      <c r="BE4" s="327"/>
      <c r="BF4" s="327"/>
      <c r="BG4" s="327"/>
      <c r="BH4" s="327"/>
      <c r="BI4" s="327"/>
      <c r="BJ4" s="327"/>
      <c r="BK4" s="327"/>
      <c r="BL4" s="328"/>
      <c r="BM4" s="326"/>
      <c r="BN4" s="327"/>
      <c r="BO4" s="327"/>
      <c r="BP4" s="327"/>
      <c r="BQ4" s="327"/>
      <c r="BR4" s="327"/>
      <c r="BS4" s="327"/>
      <c r="BT4" s="327"/>
      <c r="BU4" s="327"/>
      <c r="BV4" s="327"/>
      <c r="BW4" s="327"/>
      <c r="BX4" s="327"/>
      <c r="BY4" s="327"/>
      <c r="BZ4" s="326"/>
      <c r="CA4" s="327"/>
      <c r="CB4" s="327"/>
      <c r="CC4" s="327"/>
      <c r="CD4" s="327"/>
      <c r="CE4" s="327"/>
      <c r="CF4" s="327"/>
      <c r="CG4" s="327"/>
      <c r="CH4" s="327"/>
      <c r="CI4" s="327"/>
      <c r="CJ4" s="327"/>
      <c r="CK4" s="327"/>
      <c r="CL4" s="328"/>
      <c r="CM4" s="340" t="s">
        <v>167</v>
      </c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6"/>
      <c r="CZ4" s="340" t="s">
        <v>176</v>
      </c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6"/>
      <c r="DN4" s="338" t="s">
        <v>34</v>
      </c>
      <c r="DO4" s="338"/>
      <c r="DP4" s="338"/>
      <c r="DQ4" s="338"/>
      <c r="DR4" s="338"/>
      <c r="DS4" s="338"/>
      <c r="DT4" s="338"/>
      <c r="DU4" s="338"/>
      <c r="DV4" s="338"/>
      <c r="DW4" s="338"/>
      <c r="DX4" s="338"/>
      <c r="DY4" s="338"/>
      <c r="DZ4" s="338"/>
      <c r="EA4" s="338"/>
      <c r="EB4" s="338"/>
      <c r="EC4" s="338"/>
      <c r="ED4" s="338"/>
      <c r="EE4" s="338"/>
      <c r="EF4" s="338"/>
      <c r="EG4" s="339"/>
    </row>
    <row r="5" spans="1:137" s="3" customFormat="1" ht="29.25" customHeight="1" x14ac:dyDescent="0.2">
      <c r="A5" s="329"/>
      <c r="B5" s="330"/>
      <c r="C5" s="330"/>
      <c r="D5" s="330"/>
      <c r="E5" s="330"/>
      <c r="F5" s="331"/>
      <c r="G5" s="329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195"/>
      <c r="AD5" s="195"/>
      <c r="AE5" s="195"/>
      <c r="AF5" s="195"/>
      <c r="AG5" s="195"/>
      <c r="AH5" s="354"/>
      <c r="AI5" s="354"/>
      <c r="AJ5" s="354"/>
      <c r="AK5" s="354"/>
      <c r="AL5" s="354"/>
      <c r="AM5" s="354"/>
      <c r="AN5" s="354"/>
      <c r="AO5" s="354"/>
      <c r="AP5" s="329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1"/>
      <c r="BC5" s="329"/>
      <c r="BD5" s="330"/>
      <c r="BE5" s="330"/>
      <c r="BF5" s="330"/>
      <c r="BG5" s="330"/>
      <c r="BH5" s="330"/>
      <c r="BI5" s="330"/>
      <c r="BJ5" s="330"/>
      <c r="BK5" s="330"/>
      <c r="BL5" s="331"/>
      <c r="BM5" s="329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29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1"/>
      <c r="CM5" s="307"/>
      <c r="CN5" s="308"/>
      <c r="CO5" s="308"/>
      <c r="CP5" s="308"/>
      <c r="CQ5" s="308"/>
      <c r="CR5" s="308"/>
      <c r="CS5" s="308"/>
      <c r="CT5" s="308"/>
      <c r="CU5" s="308"/>
      <c r="CV5" s="308"/>
      <c r="CW5" s="308"/>
      <c r="CX5" s="308"/>
      <c r="CY5" s="309"/>
      <c r="CZ5" s="307"/>
      <c r="DA5" s="308"/>
      <c r="DB5" s="308"/>
      <c r="DC5" s="308"/>
      <c r="DD5" s="308"/>
      <c r="DE5" s="308"/>
      <c r="DF5" s="308"/>
      <c r="DG5" s="308"/>
      <c r="DH5" s="308"/>
      <c r="DI5" s="308"/>
      <c r="DJ5" s="308"/>
      <c r="DK5" s="308"/>
      <c r="DL5" s="308"/>
      <c r="DM5" s="309"/>
      <c r="DN5" s="332" t="s">
        <v>2</v>
      </c>
      <c r="DO5" s="333"/>
      <c r="DP5" s="333"/>
      <c r="DQ5" s="333"/>
      <c r="DR5" s="333"/>
      <c r="DS5" s="333"/>
      <c r="DT5" s="333"/>
      <c r="DU5" s="333"/>
      <c r="DV5" s="333"/>
      <c r="DW5" s="334"/>
      <c r="DX5" s="332" t="s">
        <v>22</v>
      </c>
      <c r="DY5" s="333"/>
      <c r="DZ5" s="333"/>
      <c r="EA5" s="333"/>
      <c r="EB5" s="333"/>
      <c r="EC5" s="333"/>
      <c r="ED5" s="333"/>
      <c r="EE5" s="333"/>
      <c r="EF5" s="333"/>
      <c r="EG5" s="334"/>
    </row>
    <row r="6" spans="1:137" s="7" customFormat="1" ht="12.75" x14ac:dyDescent="0.2">
      <c r="A6" s="335">
        <v>1</v>
      </c>
      <c r="B6" s="336"/>
      <c r="C6" s="336"/>
      <c r="D6" s="336"/>
      <c r="E6" s="336"/>
      <c r="F6" s="337"/>
      <c r="G6" s="335">
        <v>2</v>
      </c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55">
        <v>3</v>
      </c>
      <c r="AI6" s="355"/>
      <c r="AJ6" s="355"/>
      <c r="AK6" s="355"/>
      <c r="AL6" s="355"/>
      <c r="AM6" s="355"/>
      <c r="AN6" s="355"/>
      <c r="AO6" s="355"/>
      <c r="AP6" s="335">
        <v>4</v>
      </c>
      <c r="AQ6" s="336"/>
      <c r="AR6" s="336"/>
      <c r="AS6" s="336"/>
      <c r="AT6" s="336"/>
      <c r="AU6" s="336"/>
      <c r="AV6" s="336"/>
      <c r="AW6" s="336"/>
      <c r="AX6" s="336"/>
      <c r="AY6" s="336"/>
      <c r="AZ6" s="336"/>
      <c r="BA6" s="336"/>
      <c r="BB6" s="337"/>
      <c r="BC6" s="335">
        <v>5</v>
      </c>
      <c r="BD6" s="336"/>
      <c r="BE6" s="336"/>
      <c r="BF6" s="336"/>
      <c r="BG6" s="336"/>
      <c r="BH6" s="336"/>
      <c r="BI6" s="336"/>
      <c r="BJ6" s="336"/>
      <c r="BK6" s="336"/>
      <c r="BL6" s="337"/>
      <c r="BM6" s="335">
        <v>6</v>
      </c>
      <c r="BN6" s="336"/>
      <c r="BO6" s="336"/>
      <c r="BP6" s="336"/>
      <c r="BQ6" s="336"/>
      <c r="BR6" s="336"/>
      <c r="BS6" s="336"/>
      <c r="BT6" s="336"/>
      <c r="BU6" s="336"/>
      <c r="BV6" s="336"/>
      <c r="BW6" s="336"/>
      <c r="BX6" s="336"/>
      <c r="BY6" s="336"/>
      <c r="BZ6" s="335">
        <v>7</v>
      </c>
      <c r="CA6" s="336"/>
      <c r="CB6" s="336"/>
      <c r="CC6" s="336"/>
      <c r="CD6" s="336"/>
      <c r="CE6" s="336"/>
      <c r="CF6" s="336"/>
      <c r="CG6" s="336"/>
      <c r="CH6" s="336"/>
      <c r="CI6" s="336"/>
      <c r="CJ6" s="336"/>
      <c r="CK6" s="336"/>
      <c r="CL6" s="337"/>
      <c r="CM6" s="335">
        <v>8</v>
      </c>
      <c r="CN6" s="336"/>
      <c r="CO6" s="336"/>
      <c r="CP6" s="336"/>
      <c r="CQ6" s="336"/>
      <c r="CR6" s="336"/>
      <c r="CS6" s="336"/>
      <c r="CT6" s="336"/>
      <c r="CU6" s="336"/>
      <c r="CV6" s="336"/>
      <c r="CW6" s="336"/>
      <c r="CX6" s="336"/>
      <c r="CY6" s="337"/>
      <c r="CZ6" s="335">
        <v>9</v>
      </c>
      <c r="DA6" s="336"/>
      <c r="DB6" s="336"/>
      <c r="DC6" s="336"/>
      <c r="DD6" s="336"/>
      <c r="DE6" s="336"/>
      <c r="DF6" s="336"/>
      <c r="DG6" s="336"/>
      <c r="DH6" s="336"/>
      <c r="DI6" s="336"/>
      <c r="DJ6" s="336"/>
      <c r="DK6" s="336"/>
      <c r="DL6" s="336"/>
      <c r="DM6" s="337"/>
      <c r="DN6" s="335">
        <v>10</v>
      </c>
      <c r="DO6" s="336"/>
      <c r="DP6" s="336"/>
      <c r="DQ6" s="336"/>
      <c r="DR6" s="336"/>
      <c r="DS6" s="336"/>
      <c r="DT6" s="336"/>
      <c r="DU6" s="336"/>
      <c r="DV6" s="336"/>
      <c r="DW6" s="337"/>
      <c r="DX6" s="335">
        <v>11</v>
      </c>
      <c r="DY6" s="336"/>
      <c r="DZ6" s="336"/>
      <c r="EA6" s="336"/>
      <c r="EB6" s="336"/>
      <c r="EC6" s="336"/>
      <c r="ED6" s="336"/>
      <c r="EE6" s="336"/>
      <c r="EF6" s="336"/>
      <c r="EG6" s="337"/>
    </row>
    <row r="7" spans="1:137" s="6" customFormat="1" ht="43.5" customHeight="1" x14ac:dyDescent="0.2">
      <c r="A7" s="269" t="s">
        <v>6</v>
      </c>
      <c r="B7" s="270"/>
      <c r="C7" s="270"/>
      <c r="D7" s="270"/>
      <c r="E7" s="270"/>
      <c r="F7" s="271"/>
      <c r="G7" s="350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  <c r="AG7" s="351"/>
      <c r="AH7" s="273"/>
      <c r="AI7" s="352"/>
      <c r="AJ7" s="352"/>
      <c r="AK7" s="352"/>
      <c r="AL7" s="352"/>
      <c r="AM7" s="352"/>
      <c r="AN7" s="352"/>
      <c r="AO7" s="353"/>
      <c r="AP7" s="273" t="s">
        <v>1</v>
      </c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4"/>
      <c r="BB7" s="275"/>
      <c r="BC7" s="273" t="s">
        <v>1</v>
      </c>
      <c r="BD7" s="274"/>
      <c r="BE7" s="274"/>
      <c r="BF7" s="274"/>
      <c r="BG7" s="274"/>
      <c r="BH7" s="274"/>
      <c r="BI7" s="274"/>
      <c r="BJ7" s="274"/>
      <c r="BK7" s="274"/>
      <c r="BL7" s="275"/>
      <c r="BM7" s="273" t="s">
        <v>1</v>
      </c>
      <c r="BN7" s="274"/>
      <c r="BO7" s="274"/>
      <c r="BP7" s="274"/>
      <c r="BQ7" s="274"/>
      <c r="BR7" s="274"/>
      <c r="BS7" s="274"/>
      <c r="BT7" s="274"/>
      <c r="BU7" s="274"/>
      <c r="BV7" s="274"/>
      <c r="BW7" s="274"/>
      <c r="BX7" s="274"/>
      <c r="BY7" s="274"/>
      <c r="BZ7" s="266"/>
      <c r="CA7" s="267"/>
      <c r="CB7" s="267"/>
      <c r="CC7" s="267"/>
      <c r="CD7" s="267"/>
      <c r="CE7" s="267"/>
      <c r="CF7" s="267"/>
      <c r="CG7" s="267"/>
      <c r="CH7" s="267"/>
      <c r="CI7" s="267"/>
      <c r="CJ7" s="267"/>
      <c r="CK7" s="267"/>
      <c r="CL7" s="268"/>
      <c r="CM7" s="266"/>
      <c r="CN7" s="267"/>
      <c r="CO7" s="267"/>
      <c r="CP7" s="267"/>
      <c r="CQ7" s="267"/>
      <c r="CR7" s="267"/>
      <c r="CS7" s="267"/>
      <c r="CT7" s="267"/>
      <c r="CU7" s="267"/>
      <c r="CV7" s="267"/>
      <c r="CW7" s="267"/>
      <c r="CX7" s="267"/>
      <c r="CY7" s="268"/>
      <c r="CZ7" s="266"/>
      <c r="DA7" s="267"/>
      <c r="DB7" s="267"/>
      <c r="DC7" s="267"/>
      <c r="DD7" s="267"/>
      <c r="DE7" s="267"/>
      <c r="DF7" s="267"/>
      <c r="DG7" s="267"/>
      <c r="DH7" s="267"/>
      <c r="DI7" s="267"/>
      <c r="DJ7" s="267"/>
      <c r="DK7" s="267"/>
      <c r="DL7" s="267"/>
      <c r="DM7" s="268"/>
      <c r="DN7" s="266"/>
      <c r="DO7" s="267"/>
      <c r="DP7" s="267"/>
      <c r="DQ7" s="267"/>
      <c r="DR7" s="267"/>
      <c r="DS7" s="267"/>
      <c r="DT7" s="267"/>
      <c r="DU7" s="267"/>
      <c r="DV7" s="267"/>
      <c r="DW7" s="268"/>
      <c r="DX7" s="273"/>
      <c r="DY7" s="274"/>
      <c r="DZ7" s="274"/>
      <c r="EA7" s="274"/>
      <c r="EB7" s="274"/>
      <c r="EC7" s="274"/>
      <c r="ED7" s="274"/>
      <c r="EE7" s="274"/>
      <c r="EF7" s="274"/>
      <c r="EG7" s="275"/>
    </row>
    <row r="8" spans="1:137" s="6" customFormat="1" ht="31.7" customHeight="1" x14ac:dyDescent="0.2">
      <c r="A8" s="269" t="s">
        <v>25</v>
      </c>
      <c r="B8" s="270"/>
      <c r="C8" s="270"/>
      <c r="D8" s="270"/>
      <c r="E8" s="270"/>
      <c r="F8" s="271"/>
      <c r="G8" s="350"/>
      <c r="H8" s="351"/>
      <c r="I8" s="351"/>
      <c r="J8" s="351"/>
      <c r="K8" s="351"/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1"/>
      <c r="AF8" s="351"/>
      <c r="AG8" s="351"/>
      <c r="AH8" s="273"/>
      <c r="AI8" s="352"/>
      <c r="AJ8" s="352"/>
      <c r="AK8" s="352"/>
      <c r="AL8" s="352"/>
      <c r="AM8" s="352"/>
      <c r="AN8" s="352"/>
      <c r="AO8" s="353"/>
      <c r="AP8" s="266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8"/>
      <c r="BC8" s="266"/>
      <c r="BD8" s="267"/>
      <c r="BE8" s="267"/>
      <c r="BF8" s="267"/>
      <c r="BG8" s="267"/>
      <c r="BH8" s="267"/>
      <c r="BI8" s="267"/>
      <c r="BJ8" s="267"/>
      <c r="BK8" s="267"/>
      <c r="BL8" s="268"/>
      <c r="BM8" s="266"/>
      <c r="BN8" s="267"/>
      <c r="BO8" s="267"/>
      <c r="BP8" s="267"/>
      <c r="BQ8" s="267"/>
      <c r="BR8" s="267"/>
      <c r="BS8" s="267"/>
      <c r="BT8" s="267"/>
      <c r="BU8" s="267"/>
      <c r="BV8" s="267"/>
      <c r="BW8" s="267"/>
      <c r="BX8" s="267"/>
      <c r="BY8" s="267"/>
      <c r="BZ8" s="266"/>
      <c r="CA8" s="267"/>
      <c r="CB8" s="267"/>
      <c r="CC8" s="267"/>
      <c r="CD8" s="267"/>
      <c r="CE8" s="267"/>
      <c r="CF8" s="267"/>
      <c r="CG8" s="267"/>
      <c r="CH8" s="267"/>
      <c r="CI8" s="267"/>
      <c r="CJ8" s="267"/>
      <c r="CK8" s="267"/>
      <c r="CL8" s="268"/>
      <c r="CM8" s="266"/>
      <c r="CN8" s="267"/>
      <c r="CO8" s="267"/>
      <c r="CP8" s="267"/>
      <c r="CQ8" s="267"/>
      <c r="CR8" s="267"/>
      <c r="CS8" s="267"/>
      <c r="CT8" s="267"/>
      <c r="CU8" s="267"/>
      <c r="CV8" s="267"/>
      <c r="CW8" s="267"/>
      <c r="CX8" s="267"/>
      <c r="CY8" s="268"/>
      <c r="CZ8" s="266"/>
      <c r="DA8" s="267"/>
      <c r="DB8" s="267"/>
      <c r="DC8" s="267"/>
      <c r="DD8" s="267"/>
      <c r="DE8" s="267"/>
      <c r="DF8" s="267"/>
      <c r="DG8" s="267"/>
      <c r="DH8" s="267"/>
      <c r="DI8" s="267"/>
      <c r="DJ8" s="267"/>
      <c r="DK8" s="267"/>
      <c r="DL8" s="267"/>
      <c r="DM8" s="268"/>
      <c r="DN8" s="266"/>
      <c r="DO8" s="267"/>
      <c r="DP8" s="267"/>
      <c r="DQ8" s="267"/>
      <c r="DR8" s="267"/>
      <c r="DS8" s="267"/>
      <c r="DT8" s="267"/>
      <c r="DU8" s="267"/>
      <c r="DV8" s="267"/>
      <c r="DW8" s="268"/>
      <c r="DX8" s="273"/>
      <c r="DY8" s="274"/>
      <c r="DZ8" s="274"/>
      <c r="EA8" s="274"/>
      <c r="EB8" s="274"/>
      <c r="EC8" s="274"/>
      <c r="ED8" s="274"/>
      <c r="EE8" s="274"/>
      <c r="EF8" s="274"/>
      <c r="EG8" s="275"/>
    </row>
    <row r="9" spans="1:137" s="6" customFormat="1" ht="35.25" customHeight="1" x14ac:dyDescent="0.2">
      <c r="A9" s="269" t="s">
        <v>26</v>
      </c>
      <c r="B9" s="270"/>
      <c r="C9" s="270"/>
      <c r="D9" s="270"/>
      <c r="E9" s="270"/>
      <c r="F9" s="271"/>
      <c r="G9" s="350"/>
      <c r="H9" s="351"/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  <c r="AH9" s="273"/>
      <c r="AI9" s="352"/>
      <c r="AJ9" s="352"/>
      <c r="AK9" s="352"/>
      <c r="AL9" s="352"/>
      <c r="AM9" s="352"/>
      <c r="AN9" s="352"/>
      <c r="AO9" s="353"/>
      <c r="AP9" s="266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8"/>
      <c r="BC9" s="266"/>
      <c r="BD9" s="267"/>
      <c r="BE9" s="267"/>
      <c r="BF9" s="267"/>
      <c r="BG9" s="267"/>
      <c r="BH9" s="267"/>
      <c r="BI9" s="267"/>
      <c r="BJ9" s="267"/>
      <c r="BK9" s="267"/>
      <c r="BL9" s="268"/>
      <c r="BM9" s="266"/>
      <c r="BN9" s="267"/>
      <c r="BO9" s="267"/>
      <c r="BP9" s="267"/>
      <c r="BQ9" s="267"/>
      <c r="BR9" s="267"/>
      <c r="BS9" s="267"/>
      <c r="BT9" s="267"/>
      <c r="BU9" s="267"/>
      <c r="BV9" s="267"/>
      <c r="BW9" s="267"/>
      <c r="BX9" s="267"/>
      <c r="BY9" s="267"/>
      <c r="BZ9" s="266"/>
      <c r="CA9" s="267"/>
      <c r="CB9" s="267"/>
      <c r="CC9" s="267"/>
      <c r="CD9" s="267"/>
      <c r="CE9" s="267"/>
      <c r="CF9" s="267"/>
      <c r="CG9" s="267"/>
      <c r="CH9" s="267"/>
      <c r="CI9" s="267"/>
      <c r="CJ9" s="267"/>
      <c r="CK9" s="267"/>
      <c r="CL9" s="268"/>
      <c r="CM9" s="266"/>
      <c r="CN9" s="267"/>
      <c r="CO9" s="267"/>
      <c r="CP9" s="267"/>
      <c r="CQ9" s="267"/>
      <c r="CR9" s="267"/>
      <c r="CS9" s="267"/>
      <c r="CT9" s="267"/>
      <c r="CU9" s="267"/>
      <c r="CV9" s="267"/>
      <c r="CW9" s="267"/>
      <c r="CX9" s="267"/>
      <c r="CY9" s="268"/>
      <c r="CZ9" s="266"/>
      <c r="DA9" s="267"/>
      <c r="DB9" s="267"/>
      <c r="DC9" s="267"/>
      <c r="DD9" s="267"/>
      <c r="DE9" s="267"/>
      <c r="DF9" s="267"/>
      <c r="DG9" s="267"/>
      <c r="DH9" s="267"/>
      <c r="DI9" s="267"/>
      <c r="DJ9" s="267"/>
      <c r="DK9" s="267"/>
      <c r="DL9" s="267"/>
      <c r="DM9" s="268"/>
      <c r="DN9" s="266"/>
      <c r="DO9" s="267"/>
      <c r="DP9" s="267"/>
      <c r="DQ9" s="267"/>
      <c r="DR9" s="267"/>
      <c r="DS9" s="267"/>
      <c r="DT9" s="267"/>
      <c r="DU9" s="267"/>
      <c r="DV9" s="267"/>
      <c r="DW9" s="268"/>
      <c r="DX9" s="273"/>
      <c r="DY9" s="274"/>
      <c r="DZ9" s="274"/>
      <c r="EA9" s="274"/>
      <c r="EB9" s="274"/>
      <c r="EC9" s="274"/>
      <c r="ED9" s="274"/>
      <c r="EE9" s="274"/>
      <c r="EF9" s="274"/>
      <c r="EG9" s="275"/>
    </row>
    <row r="10" spans="1:137" s="6" customFormat="1" ht="35.25" customHeight="1" x14ac:dyDescent="0.2">
      <c r="A10" s="269" t="s">
        <v>7</v>
      </c>
      <c r="B10" s="270"/>
      <c r="C10" s="270"/>
      <c r="D10" s="270"/>
      <c r="E10" s="270"/>
      <c r="F10" s="271"/>
      <c r="G10" s="350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  <c r="AH10" s="273"/>
      <c r="AI10" s="352"/>
      <c r="AJ10" s="352"/>
      <c r="AK10" s="352"/>
      <c r="AL10" s="352"/>
      <c r="AM10" s="352"/>
      <c r="AN10" s="352"/>
      <c r="AO10" s="353"/>
      <c r="AP10" s="273" t="s">
        <v>1</v>
      </c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5"/>
      <c r="BC10" s="273" t="s">
        <v>1</v>
      </c>
      <c r="BD10" s="274"/>
      <c r="BE10" s="274"/>
      <c r="BF10" s="274"/>
      <c r="BG10" s="274"/>
      <c r="BH10" s="274"/>
      <c r="BI10" s="274"/>
      <c r="BJ10" s="274"/>
      <c r="BK10" s="274"/>
      <c r="BL10" s="275"/>
      <c r="BM10" s="273" t="s">
        <v>1</v>
      </c>
      <c r="BN10" s="274"/>
      <c r="BO10" s="274"/>
      <c r="BP10" s="274"/>
      <c r="BQ10" s="274"/>
      <c r="BR10" s="274"/>
      <c r="BS10" s="274"/>
      <c r="BT10" s="274"/>
      <c r="BU10" s="274"/>
      <c r="BV10" s="274"/>
      <c r="BW10" s="274"/>
      <c r="BX10" s="274"/>
      <c r="BY10" s="274"/>
      <c r="BZ10" s="266"/>
      <c r="CA10" s="267"/>
      <c r="CB10" s="267"/>
      <c r="CC10" s="267"/>
      <c r="CD10" s="267"/>
      <c r="CE10" s="267"/>
      <c r="CF10" s="267"/>
      <c r="CG10" s="267"/>
      <c r="CH10" s="267"/>
      <c r="CI10" s="267"/>
      <c r="CJ10" s="267"/>
      <c r="CK10" s="267"/>
      <c r="CL10" s="268"/>
      <c r="CM10" s="266"/>
      <c r="CN10" s="267"/>
      <c r="CO10" s="267"/>
      <c r="CP10" s="267"/>
      <c r="CQ10" s="267"/>
      <c r="CR10" s="267"/>
      <c r="CS10" s="267"/>
      <c r="CT10" s="267"/>
      <c r="CU10" s="267"/>
      <c r="CV10" s="267"/>
      <c r="CW10" s="267"/>
      <c r="CX10" s="267"/>
      <c r="CY10" s="268"/>
      <c r="CZ10" s="266"/>
      <c r="DA10" s="267"/>
      <c r="DB10" s="267"/>
      <c r="DC10" s="267"/>
      <c r="DD10" s="267"/>
      <c r="DE10" s="267"/>
      <c r="DF10" s="267"/>
      <c r="DG10" s="267"/>
      <c r="DH10" s="267"/>
      <c r="DI10" s="267"/>
      <c r="DJ10" s="267"/>
      <c r="DK10" s="267"/>
      <c r="DL10" s="267"/>
      <c r="DM10" s="268"/>
      <c r="DN10" s="266"/>
      <c r="DO10" s="267"/>
      <c r="DP10" s="267"/>
      <c r="DQ10" s="267"/>
      <c r="DR10" s="267"/>
      <c r="DS10" s="267"/>
      <c r="DT10" s="267"/>
      <c r="DU10" s="267"/>
      <c r="DV10" s="267"/>
      <c r="DW10" s="268"/>
      <c r="DX10" s="273"/>
      <c r="DY10" s="274"/>
      <c r="DZ10" s="274"/>
      <c r="EA10" s="274"/>
      <c r="EB10" s="274"/>
      <c r="EC10" s="274"/>
      <c r="ED10" s="274"/>
      <c r="EE10" s="274"/>
      <c r="EF10" s="274"/>
      <c r="EG10" s="275"/>
    </row>
    <row r="11" spans="1:137" s="6" customFormat="1" ht="39" customHeight="1" x14ac:dyDescent="0.2">
      <c r="A11" s="269" t="s">
        <v>30</v>
      </c>
      <c r="B11" s="270"/>
      <c r="C11" s="270"/>
      <c r="D11" s="270"/>
      <c r="E11" s="270"/>
      <c r="F11" s="271"/>
      <c r="G11" s="350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273"/>
      <c r="AI11" s="352"/>
      <c r="AJ11" s="352"/>
      <c r="AK11" s="352"/>
      <c r="AL11" s="352"/>
      <c r="AM11" s="352"/>
      <c r="AN11" s="352"/>
      <c r="AO11" s="353"/>
      <c r="AP11" s="266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  <c r="BB11" s="268"/>
      <c r="BC11" s="266"/>
      <c r="BD11" s="267"/>
      <c r="BE11" s="267"/>
      <c r="BF11" s="267"/>
      <c r="BG11" s="267"/>
      <c r="BH11" s="267"/>
      <c r="BI11" s="267"/>
      <c r="BJ11" s="267"/>
      <c r="BK11" s="267"/>
      <c r="BL11" s="268"/>
      <c r="BM11" s="266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X11" s="267"/>
      <c r="BY11" s="267"/>
      <c r="BZ11" s="266"/>
      <c r="CA11" s="267"/>
      <c r="CB11" s="267"/>
      <c r="CC11" s="267"/>
      <c r="CD11" s="267"/>
      <c r="CE11" s="267"/>
      <c r="CF11" s="267"/>
      <c r="CG11" s="267"/>
      <c r="CH11" s="267"/>
      <c r="CI11" s="267"/>
      <c r="CJ11" s="267"/>
      <c r="CK11" s="267"/>
      <c r="CL11" s="268"/>
      <c r="CM11" s="266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8"/>
      <c r="CZ11" s="266"/>
      <c r="DA11" s="267"/>
      <c r="DB11" s="267"/>
      <c r="DC11" s="267"/>
      <c r="DD11" s="267"/>
      <c r="DE11" s="267"/>
      <c r="DF11" s="267"/>
      <c r="DG11" s="267"/>
      <c r="DH11" s="267"/>
      <c r="DI11" s="267"/>
      <c r="DJ11" s="267"/>
      <c r="DK11" s="267"/>
      <c r="DL11" s="267"/>
      <c r="DM11" s="268"/>
      <c r="DN11" s="266"/>
      <c r="DO11" s="267"/>
      <c r="DP11" s="267"/>
      <c r="DQ11" s="267"/>
      <c r="DR11" s="267"/>
      <c r="DS11" s="267"/>
      <c r="DT11" s="267"/>
      <c r="DU11" s="267"/>
      <c r="DV11" s="267"/>
      <c r="DW11" s="268"/>
      <c r="DX11" s="273"/>
      <c r="DY11" s="274"/>
      <c r="DZ11" s="274"/>
      <c r="EA11" s="274"/>
      <c r="EB11" s="274"/>
      <c r="EC11" s="274"/>
      <c r="ED11" s="274"/>
      <c r="EE11" s="274"/>
      <c r="EF11" s="274"/>
      <c r="EG11" s="275"/>
    </row>
    <row r="12" spans="1:137" s="6" customFormat="1" ht="16.5" customHeight="1" x14ac:dyDescent="0.2">
      <c r="A12" s="269" t="s">
        <v>31</v>
      </c>
      <c r="B12" s="270"/>
      <c r="C12" s="270"/>
      <c r="D12" s="270"/>
      <c r="E12" s="270"/>
      <c r="F12" s="271"/>
      <c r="G12" s="350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273"/>
      <c r="AI12" s="352"/>
      <c r="AJ12" s="352"/>
      <c r="AK12" s="352"/>
      <c r="AL12" s="352"/>
      <c r="AM12" s="352"/>
      <c r="AN12" s="352"/>
      <c r="AO12" s="353"/>
      <c r="AP12" s="266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8"/>
      <c r="BC12" s="266"/>
      <c r="BD12" s="267"/>
      <c r="BE12" s="267"/>
      <c r="BF12" s="267"/>
      <c r="BG12" s="267"/>
      <c r="BH12" s="267"/>
      <c r="BI12" s="267"/>
      <c r="BJ12" s="267"/>
      <c r="BK12" s="267"/>
      <c r="BL12" s="268"/>
      <c r="BM12" s="266"/>
      <c r="BN12" s="267"/>
      <c r="BO12" s="267"/>
      <c r="BP12" s="267"/>
      <c r="BQ12" s="267"/>
      <c r="BR12" s="267"/>
      <c r="BS12" s="267"/>
      <c r="BT12" s="267"/>
      <c r="BU12" s="267"/>
      <c r="BV12" s="267"/>
      <c r="BW12" s="267"/>
      <c r="BX12" s="267"/>
      <c r="BY12" s="267"/>
      <c r="BZ12" s="266"/>
      <c r="CA12" s="267"/>
      <c r="CB12" s="267"/>
      <c r="CC12" s="267"/>
      <c r="CD12" s="267"/>
      <c r="CE12" s="267"/>
      <c r="CF12" s="267"/>
      <c r="CG12" s="267"/>
      <c r="CH12" s="267"/>
      <c r="CI12" s="267"/>
      <c r="CJ12" s="267"/>
      <c r="CK12" s="267"/>
      <c r="CL12" s="268"/>
      <c r="CM12" s="266"/>
      <c r="CN12" s="267"/>
      <c r="CO12" s="267"/>
      <c r="CP12" s="267"/>
      <c r="CQ12" s="267"/>
      <c r="CR12" s="267"/>
      <c r="CS12" s="267"/>
      <c r="CT12" s="267"/>
      <c r="CU12" s="267"/>
      <c r="CV12" s="267"/>
      <c r="CW12" s="267"/>
      <c r="CX12" s="267"/>
      <c r="CY12" s="268"/>
      <c r="CZ12" s="266"/>
      <c r="DA12" s="267"/>
      <c r="DB12" s="267"/>
      <c r="DC12" s="267"/>
      <c r="DD12" s="267"/>
      <c r="DE12" s="267"/>
      <c r="DF12" s="267"/>
      <c r="DG12" s="267"/>
      <c r="DH12" s="267"/>
      <c r="DI12" s="267"/>
      <c r="DJ12" s="267"/>
      <c r="DK12" s="267"/>
      <c r="DL12" s="267"/>
      <c r="DM12" s="268"/>
      <c r="DN12" s="266"/>
      <c r="DO12" s="267"/>
      <c r="DP12" s="267"/>
      <c r="DQ12" s="267"/>
      <c r="DR12" s="267"/>
      <c r="DS12" s="267"/>
      <c r="DT12" s="267"/>
      <c r="DU12" s="267"/>
      <c r="DV12" s="267"/>
      <c r="DW12" s="268"/>
      <c r="DX12" s="273"/>
      <c r="DY12" s="274"/>
      <c r="DZ12" s="274"/>
      <c r="EA12" s="274"/>
      <c r="EB12" s="274"/>
      <c r="EC12" s="274"/>
      <c r="ED12" s="274"/>
      <c r="EE12" s="274"/>
      <c r="EF12" s="274"/>
      <c r="EG12" s="275"/>
    </row>
    <row r="13" spans="1:137" s="6" customFormat="1" ht="16.5" customHeight="1" x14ac:dyDescent="0.2">
      <c r="A13" s="269"/>
      <c r="B13" s="270"/>
      <c r="C13" s="270"/>
      <c r="D13" s="270"/>
      <c r="E13" s="270"/>
      <c r="F13" s="271"/>
      <c r="G13" s="350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273"/>
      <c r="AI13" s="352"/>
      <c r="AJ13" s="352"/>
      <c r="AK13" s="352"/>
      <c r="AL13" s="352"/>
      <c r="AM13" s="352"/>
      <c r="AN13" s="352"/>
      <c r="AO13" s="353"/>
      <c r="AP13" s="266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8"/>
      <c r="BC13" s="266"/>
      <c r="BD13" s="267"/>
      <c r="BE13" s="267"/>
      <c r="BF13" s="267"/>
      <c r="BG13" s="267"/>
      <c r="BH13" s="267"/>
      <c r="BI13" s="267"/>
      <c r="BJ13" s="267"/>
      <c r="BK13" s="267"/>
      <c r="BL13" s="268"/>
      <c r="BM13" s="266"/>
      <c r="BN13" s="267"/>
      <c r="BO13" s="267"/>
      <c r="BP13" s="267"/>
      <c r="BQ13" s="267"/>
      <c r="BR13" s="267"/>
      <c r="BS13" s="267"/>
      <c r="BT13" s="267"/>
      <c r="BU13" s="267"/>
      <c r="BV13" s="267"/>
      <c r="BW13" s="267"/>
      <c r="BX13" s="267"/>
      <c r="BY13" s="267"/>
      <c r="BZ13" s="266"/>
      <c r="CA13" s="267"/>
      <c r="CB13" s="267"/>
      <c r="CC13" s="267"/>
      <c r="CD13" s="267"/>
      <c r="CE13" s="267"/>
      <c r="CF13" s="267"/>
      <c r="CG13" s="267"/>
      <c r="CH13" s="267"/>
      <c r="CI13" s="267"/>
      <c r="CJ13" s="267"/>
      <c r="CK13" s="267"/>
      <c r="CL13" s="268"/>
      <c r="CM13" s="266"/>
      <c r="CN13" s="267"/>
      <c r="CO13" s="267"/>
      <c r="CP13" s="267"/>
      <c r="CQ13" s="267"/>
      <c r="CR13" s="267"/>
      <c r="CS13" s="267"/>
      <c r="CT13" s="267"/>
      <c r="CU13" s="267"/>
      <c r="CV13" s="267"/>
      <c r="CW13" s="267"/>
      <c r="CX13" s="267"/>
      <c r="CY13" s="268"/>
      <c r="CZ13" s="266"/>
      <c r="DA13" s="267"/>
      <c r="DB13" s="267"/>
      <c r="DC13" s="267"/>
      <c r="DD13" s="267"/>
      <c r="DE13" s="267"/>
      <c r="DF13" s="267"/>
      <c r="DG13" s="267"/>
      <c r="DH13" s="267"/>
      <c r="DI13" s="267"/>
      <c r="DJ13" s="267"/>
      <c r="DK13" s="267"/>
      <c r="DL13" s="267"/>
      <c r="DM13" s="268"/>
      <c r="DN13" s="266"/>
      <c r="DO13" s="267"/>
      <c r="DP13" s="267"/>
      <c r="DQ13" s="267"/>
      <c r="DR13" s="267"/>
      <c r="DS13" s="267"/>
      <c r="DT13" s="267"/>
      <c r="DU13" s="267"/>
      <c r="DV13" s="267"/>
      <c r="DW13" s="268"/>
      <c r="DX13" s="273"/>
      <c r="DY13" s="274"/>
      <c r="DZ13" s="274"/>
      <c r="EA13" s="274"/>
      <c r="EB13" s="274"/>
      <c r="EC13" s="274"/>
      <c r="ED13" s="274"/>
      <c r="EE13" s="274"/>
      <c r="EF13" s="274"/>
      <c r="EG13" s="275"/>
    </row>
    <row r="14" spans="1:137" s="6" customFormat="1" ht="16.5" customHeight="1" x14ac:dyDescent="0.2">
      <c r="A14" s="272" t="s">
        <v>16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317"/>
      <c r="AQ14" s="317"/>
      <c r="AR14" s="317"/>
      <c r="AS14" s="317"/>
      <c r="AT14" s="317"/>
      <c r="AU14" s="317"/>
      <c r="AV14" s="317"/>
      <c r="AW14" s="317"/>
      <c r="AX14" s="317"/>
      <c r="AY14" s="317"/>
      <c r="AZ14" s="317"/>
      <c r="BA14" s="317"/>
      <c r="BB14" s="317"/>
      <c r="BC14" s="317"/>
      <c r="BD14" s="317"/>
      <c r="BE14" s="317"/>
      <c r="BF14" s="317"/>
      <c r="BG14" s="317"/>
      <c r="BH14" s="317"/>
      <c r="BI14" s="317"/>
      <c r="BJ14" s="317"/>
      <c r="BK14" s="317"/>
      <c r="BL14" s="317"/>
      <c r="BM14" s="317"/>
      <c r="BN14" s="317"/>
      <c r="BO14" s="317"/>
      <c r="BP14" s="317"/>
      <c r="BQ14" s="317"/>
      <c r="BR14" s="317"/>
      <c r="BS14" s="317"/>
      <c r="BT14" s="317"/>
      <c r="BU14" s="317"/>
      <c r="BV14" s="317"/>
      <c r="BW14" s="317"/>
      <c r="BX14" s="317"/>
      <c r="BY14" s="318"/>
      <c r="BZ14" s="266"/>
      <c r="CA14" s="267"/>
      <c r="CB14" s="267"/>
      <c r="CC14" s="267"/>
      <c r="CD14" s="267"/>
      <c r="CE14" s="267"/>
      <c r="CF14" s="267"/>
      <c r="CG14" s="267"/>
      <c r="CH14" s="267"/>
      <c r="CI14" s="267"/>
      <c r="CJ14" s="267"/>
      <c r="CK14" s="267"/>
      <c r="CL14" s="268"/>
      <c r="CM14" s="266"/>
      <c r="CN14" s="267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8"/>
      <c r="CZ14" s="266"/>
      <c r="DA14" s="267"/>
      <c r="DB14" s="267"/>
      <c r="DC14" s="267"/>
      <c r="DD14" s="267"/>
      <c r="DE14" s="267"/>
      <c r="DF14" s="267"/>
      <c r="DG14" s="267"/>
      <c r="DH14" s="267"/>
      <c r="DI14" s="267"/>
      <c r="DJ14" s="267"/>
      <c r="DK14" s="267"/>
      <c r="DL14" s="267"/>
      <c r="DM14" s="268"/>
      <c r="DN14" s="266"/>
      <c r="DO14" s="267"/>
      <c r="DP14" s="267"/>
      <c r="DQ14" s="267"/>
      <c r="DR14" s="267"/>
      <c r="DS14" s="267"/>
      <c r="DT14" s="267"/>
      <c r="DU14" s="267"/>
      <c r="DV14" s="267"/>
      <c r="DW14" s="268"/>
      <c r="DX14" s="273"/>
      <c r="DY14" s="274"/>
      <c r="DZ14" s="274"/>
      <c r="EA14" s="274"/>
      <c r="EB14" s="274"/>
      <c r="EC14" s="274"/>
      <c r="ED14" s="274"/>
      <c r="EE14" s="274"/>
      <c r="EF14" s="274"/>
      <c r="EG14" s="275"/>
    </row>
    <row r="15" spans="1:137" ht="33" customHeight="1" x14ac:dyDescent="0.25">
      <c r="A15" s="343" t="s">
        <v>225</v>
      </c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344"/>
      <c r="CA15" s="344"/>
      <c r="CB15" s="344"/>
      <c r="CC15" s="344"/>
      <c r="CD15" s="344"/>
      <c r="CE15" s="344"/>
      <c r="CF15" s="344"/>
      <c r="CG15" s="344"/>
      <c r="CH15" s="344"/>
      <c r="CI15" s="344"/>
      <c r="CJ15" s="344"/>
      <c r="CK15" s="344"/>
      <c r="CL15" s="344"/>
      <c r="CM15" s="344"/>
      <c r="CN15" s="344"/>
      <c r="CO15" s="344"/>
      <c r="CP15" s="344"/>
      <c r="CQ15" s="344"/>
      <c r="CR15" s="344"/>
      <c r="CS15" s="344"/>
      <c r="CT15" s="344"/>
      <c r="CU15" s="344"/>
      <c r="CV15" s="344"/>
      <c r="CW15" s="344"/>
      <c r="CX15" s="344"/>
      <c r="CY15" s="344"/>
      <c r="CZ15" s="344"/>
      <c r="DA15" s="344"/>
      <c r="DB15" s="344"/>
      <c r="DC15" s="344"/>
      <c r="DD15" s="344"/>
      <c r="DE15" s="344"/>
      <c r="DF15" s="344"/>
      <c r="DG15" s="344"/>
      <c r="DH15" s="344"/>
      <c r="DI15" s="344"/>
      <c r="DJ15" s="344"/>
      <c r="DK15" s="344"/>
      <c r="DL15" s="344"/>
      <c r="DM15" s="344"/>
      <c r="DN15" s="344"/>
      <c r="DO15" s="344"/>
      <c r="DP15" s="344"/>
      <c r="DQ15" s="344"/>
      <c r="DR15" s="344"/>
      <c r="DS15" s="344"/>
      <c r="DT15" s="344"/>
      <c r="DU15" s="344"/>
      <c r="DV15" s="344"/>
      <c r="DW15" s="344"/>
      <c r="DX15" s="344"/>
      <c r="DY15" s="344"/>
      <c r="DZ15" s="344"/>
      <c r="EA15" s="344"/>
      <c r="EB15" s="344"/>
      <c r="EC15" s="344"/>
      <c r="ED15" s="344"/>
      <c r="EE15" s="344"/>
      <c r="EF15" s="344"/>
      <c r="EG15" s="344"/>
    </row>
  </sheetData>
  <mergeCells count="109">
    <mergeCell ref="AH3:AO5"/>
    <mergeCell ref="G3:AG5"/>
    <mergeCell ref="G6:AG6"/>
    <mergeCell ref="AH6:AO6"/>
    <mergeCell ref="G7:AG7"/>
    <mergeCell ref="AH7:AO7"/>
    <mergeCell ref="A8:F8"/>
    <mergeCell ref="G8:AG8"/>
    <mergeCell ref="AH8:AO8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BM10:BY10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zoomScaleNormal="100" zoomScaleSheetLayoutView="100" workbookViewId="0">
      <selection activeCell="CX22" sqref="CX22:DJ22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13" width="0.85546875" style="1"/>
    <col min="114" max="114" width="6.7109375" style="1" customWidth="1"/>
    <col min="115" max="125" width="0.85546875" style="1"/>
    <col min="126" max="126" width="3.140625" style="1" customWidth="1"/>
    <col min="127" max="127" width="25.140625" style="1" hidden="1" customWidth="1"/>
    <col min="128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364" t="s">
        <v>273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  <c r="AJ1" s="364"/>
      <c r="AK1" s="364"/>
      <c r="AL1" s="364"/>
      <c r="AM1" s="364"/>
      <c r="AN1" s="364"/>
      <c r="AO1" s="364"/>
      <c r="AP1" s="364"/>
      <c r="AQ1" s="364"/>
      <c r="AR1" s="364"/>
      <c r="AS1" s="364"/>
      <c r="AT1" s="364"/>
      <c r="AU1" s="364"/>
      <c r="AV1" s="364"/>
      <c r="AW1" s="364"/>
      <c r="AX1" s="364"/>
      <c r="AY1" s="364"/>
      <c r="AZ1" s="364"/>
      <c r="BA1" s="364"/>
      <c r="BB1" s="364"/>
      <c r="BC1" s="364"/>
      <c r="BD1" s="364"/>
      <c r="BE1" s="364"/>
      <c r="BF1" s="364"/>
      <c r="BG1" s="364"/>
      <c r="BH1" s="364"/>
      <c r="BI1" s="364"/>
      <c r="BJ1" s="364"/>
      <c r="BK1" s="364"/>
      <c r="BL1" s="364"/>
      <c r="BM1" s="364"/>
      <c r="BN1" s="364"/>
      <c r="BO1" s="364"/>
      <c r="BP1" s="364"/>
      <c r="BQ1" s="364"/>
      <c r="BR1" s="364"/>
      <c r="BS1" s="364"/>
      <c r="BT1" s="364"/>
      <c r="BU1" s="364"/>
      <c r="BV1" s="364"/>
      <c r="BW1" s="364"/>
      <c r="BX1" s="364"/>
      <c r="BY1" s="364"/>
      <c r="BZ1" s="364"/>
      <c r="CA1" s="364"/>
      <c r="CB1" s="364"/>
      <c r="CC1" s="364"/>
      <c r="CD1" s="364"/>
      <c r="CE1" s="364"/>
      <c r="CF1" s="364"/>
      <c r="CG1" s="364"/>
      <c r="CH1" s="364"/>
      <c r="CI1" s="364"/>
      <c r="CJ1" s="364"/>
      <c r="CK1" s="364"/>
      <c r="CL1" s="364"/>
      <c r="CM1" s="364"/>
      <c r="CN1" s="364"/>
      <c r="CO1" s="364"/>
      <c r="CP1" s="364"/>
      <c r="CQ1" s="364"/>
      <c r="CR1" s="364"/>
      <c r="CS1" s="364"/>
      <c r="CT1" s="364"/>
      <c r="CU1" s="364"/>
      <c r="CV1" s="364"/>
      <c r="CW1" s="364"/>
      <c r="CX1" s="364"/>
      <c r="CY1" s="364"/>
      <c r="CZ1" s="364"/>
      <c r="DA1" s="364"/>
      <c r="DB1" s="364"/>
      <c r="DC1" s="364"/>
      <c r="DD1" s="364"/>
      <c r="DE1" s="364"/>
      <c r="DF1" s="364"/>
      <c r="DG1" s="364"/>
      <c r="DH1" s="364"/>
      <c r="DI1" s="364"/>
      <c r="DJ1" s="364"/>
      <c r="DK1" s="364"/>
      <c r="DL1" s="364"/>
      <c r="DM1" s="364"/>
      <c r="DN1" s="364"/>
      <c r="DO1" s="364"/>
      <c r="DP1" s="364"/>
      <c r="DQ1" s="364"/>
      <c r="DR1" s="364"/>
      <c r="DS1" s="364"/>
      <c r="DT1" s="364"/>
      <c r="DU1" s="364"/>
      <c r="DV1" s="364"/>
    </row>
    <row r="2" spans="1:129" s="5" customFormat="1" ht="12.75" customHeight="1" x14ac:dyDescent="0.25"/>
    <row r="3" spans="1:129" s="8" customFormat="1" ht="14.25" customHeight="1" x14ac:dyDescent="0.2">
      <c r="A3" s="191" t="s">
        <v>3</v>
      </c>
      <c r="B3" s="210"/>
      <c r="C3" s="210"/>
      <c r="D3" s="210"/>
      <c r="E3" s="210"/>
      <c r="F3" s="299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99"/>
      <c r="AK3" s="191" t="s">
        <v>40</v>
      </c>
      <c r="AL3" s="210"/>
      <c r="AM3" s="210"/>
      <c r="AN3" s="210"/>
      <c r="AO3" s="210"/>
      <c r="AP3" s="210"/>
      <c r="AQ3" s="210"/>
      <c r="AR3" s="210"/>
      <c r="AS3" s="210"/>
      <c r="AT3" s="299"/>
      <c r="AU3" s="191" t="s">
        <v>41</v>
      </c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191" t="s">
        <v>42</v>
      </c>
      <c r="BI3" s="210"/>
      <c r="BJ3" s="210"/>
      <c r="BK3" s="210"/>
      <c r="BL3" s="210"/>
      <c r="BM3" s="210"/>
      <c r="BN3" s="210"/>
      <c r="BO3" s="210"/>
      <c r="BP3" s="210"/>
      <c r="BQ3" s="299"/>
      <c r="BR3" s="213" t="s">
        <v>0</v>
      </c>
      <c r="BS3" s="290"/>
      <c r="BT3" s="290"/>
      <c r="BU3" s="290"/>
      <c r="BV3" s="290"/>
      <c r="BW3" s="290"/>
      <c r="BX3" s="290"/>
      <c r="BY3" s="290"/>
      <c r="BZ3" s="290"/>
      <c r="CA3" s="290"/>
      <c r="CB3" s="290"/>
      <c r="CC3" s="290"/>
      <c r="CD3" s="290"/>
      <c r="CE3" s="290"/>
      <c r="CF3" s="290"/>
      <c r="CG3" s="290"/>
      <c r="CH3" s="290"/>
      <c r="CI3" s="290"/>
      <c r="CJ3" s="290"/>
      <c r="CK3" s="290"/>
      <c r="CL3" s="290"/>
      <c r="CM3" s="290"/>
      <c r="CN3" s="290"/>
      <c r="CO3" s="290"/>
      <c r="CP3" s="290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  <c r="DJ3" s="290"/>
      <c r="DK3" s="290"/>
      <c r="DL3" s="290"/>
      <c r="DM3" s="290"/>
      <c r="DN3" s="290"/>
      <c r="DO3" s="290"/>
      <c r="DP3" s="290"/>
      <c r="DQ3" s="290"/>
      <c r="DR3" s="290"/>
      <c r="DS3" s="290"/>
      <c r="DT3" s="290"/>
      <c r="DU3" s="290"/>
      <c r="DV3" s="291"/>
    </row>
    <row r="4" spans="1:129" s="8" customFormat="1" ht="61.5" customHeight="1" x14ac:dyDescent="0.2">
      <c r="A4" s="300"/>
      <c r="B4" s="301"/>
      <c r="C4" s="301"/>
      <c r="D4" s="301"/>
      <c r="E4" s="301"/>
      <c r="F4" s="302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2"/>
      <c r="AK4" s="300"/>
      <c r="AL4" s="301"/>
      <c r="AM4" s="301"/>
      <c r="AN4" s="301"/>
      <c r="AO4" s="301"/>
      <c r="AP4" s="301"/>
      <c r="AQ4" s="301"/>
      <c r="AR4" s="301"/>
      <c r="AS4" s="301"/>
      <c r="AT4" s="302"/>
      <c r="AU4" s="300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0"/>
      <c r="BI4" s="301"/>
      <c r="BJ4" s="301"/>
      <c r="BK4" s="301"/>
      <c r="BL4" s="301"/>
      <c r="BM4" s="301"/>
      <c r="BN4" s="301"/>
      <c r="BO4" s="301"/>
      <c r="BP4" s="301"/>
      <c r="BQ4" s="302"/>
      <c r="BR4" s="304" t="s">
        <v>167</v>
      </c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6"/>
      <c r="CG4" s="304" t="s">
        <v>176</v>
      </c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6"/>
      <c r="CX4" s="365" t="s">
        <v>18</v>
      </c>
      <c r="CY4" s="365"/>
      <c r="CZ4" s="365"/>
      <c r="DA4" s="365"/>
      <c r="DB4" s="365"/>
      <c r="DC4" s="365"/>
      <c r="DD4" s="365"/>
      <c r="DE4" s="365"/>
      <c r="DF4" s="365"/>
      <c r="DG4" s="365"/>
      <c r="DH4" s="365"/>
      <c r="DI4" s="365"/>
      <c r="DJ4" s="365"/>
      <c r="DK4" s="365"/>
      <c r="DL4" s="365"/>
      <c r="DM4" s="365"/>
      <c r="DN4" s="365"/>
      <c r="DO4" s="365"/>
      <c r="DP4" s="365"/>
      <c r="DQ4" s="365"/>
      <c r="DR4" s="365"/>
      <c r="DS4" s="365"/>
      <c r="DT4" s="365"/>
      <c r="DU4" s="365"/>
      <c r="DV4" s="366"/>
    </row>
    <row r="5" spans="1:129" s="8" customFormat="1" ht="24.75" customHeight="1" x14ac:dyDescent="0.2">
      <c r="A5" s="211"/>
      <c r="B5" s="212"/>
      <c r="C5" s="212"/>
      <c r="D5" s="212"/>
      <c r="E5" s="212"/>
      <c r="F5" s="303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303"/>
      <c r="AK5" s="211"/>
      <c r="AL5" s="212"/>
      <c r="AM5" s="212"/>
      <c r="AN5" s="212"/>
      <c r="AO5" s="212"/>
      <c r="AP5" s="212"/>
      <c r="AQ5" s="212"/>
      <c r="AR5" s="212"/>
      <c r="AS5" s="212"/>
      <c r="AT5" s="303"/>
      <c r="AU5" s="211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1"/>
      <c r="BI5" s="212"/>
      <c r="BJ5" s="212"/>
      <c r="BK5" s="212"/>
      <c r="BL5" s="212"/>
      <c r="BM5" s="212"/>
      <c r="BN5" s="212"/>
      <c r="BO5" s="212"/>
      <c r="BP5" s="212"/>
      <c r="BQ5" s="303"/>
      <c r="BR5" s="307"/>
      <c r="BS5" s="308"/>
      <c r="BT5" s="308"/>
      <c r="BU5" s="308"/>
      <c r="BV5" s="308"/>
      <c r="BW5" s="308"/>
      <c r="BX5" s="308"/>
      <c r="BY5" s="308"/>
      <c r="BZ5" s="308"/>
      <c r="CA5" s="308"/>
      <c r="CB5" s="308"/>
      <c r="CC5" s="308"/>
      <c r="CD5" s="308"/>
      <c r="CE5" s="308"/>
      <c r="CF5" s="309"/>
      <c r="CG5" s="307"/>
      <c r="CH5" s="308"/>
      <c r="CI5" s="308"/>
      <c r="CJ5" s="308"/>
      <c r="CK5" s="308"/>
      <c r="CL5" s="308"/>
      <c r="CM5" s="308"/>
      <c r="CN5" s="308"/>
      <c r="CO5" s="308"/>
      <c r="CP5" s="308"/>
      <c r="CQ5" s="308"/>
      <c r="CR5" s="308"/>
      <c r="CS5" s="308"/>
      <c r="CT5" s="308"/>
      <c r="CU5" s="308"/>
      <c r="CV5" s="308"/>
      <c r="CW5" s="309"/>
      <c r="CX5" s="213" t="s">
        <v>2</v>
      </c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5"/>
      <c r="DK5" s="213" t="s">
        <v>43</v>
      </c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5"/>
    </row>
    <row r="6" spans="1:129" s="7" customFormat="1" ht="12.75" x14ac:dyDescent="0.2">
      <c r="A6" s="335">
        <v>1</v>
      </c>
      <c r="B6" s="336"/>
      <c r="C6" s="336"/>
      <c r="D6" s="336"/>
      <c r="E6" s="336"/>
      <c r="F6" s="337"/>
      <c r="G6" s="336"/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7"/>
      <c r="AK6" s="335">
        <v>3</v>
      </c>
      <c r="AL6" s="336"/>
      <c r="AM6" s="336"/>
      <c r="AN6" s="336"/>
      <c r="AO6" s="336"/>
      <c r="AP6" s="336"/>
      <c r="AQ6" s="336"/>
      <c r="AR6" s="336"/>
      <c r="AS6" s="336"/>
      <c r="AT6" s="337"/>
      <c r="AU6" s="335">
        <v>4</v>
      </c>
      <c r="AV6" s="336"/>
      <c r="AW6" s="336"/>
      <c r="AX6" s="336"/>
      <c r="AY6" s="336"/>
      <c r="AZ6" s="336"/>
      <c r="BA6" s="336"/>
      <c r="BB6" s="336"/>
      <c r="BC6" s="336"/>
      <c r="BD6" s="336"/>
      <c r="BE6" s="336"/>
      <c r="BF6" s="336"/>
      <c r="BG6" s="336"/>
      <c r="BH6" s="335">
        <v>5</v>
      </c>
      <c r="BI6" s="336"/>
      <c r="BJ6" s="336"/>
      <c r="BK6" s="336"/>
      <c r="BL6" s="336"/>
      <c r="BM6" s="336"/>
      <c r="BN6" s="336"/>
      <c r="BO6" s="336"/>
      <c r="BP6" s="336"/>
      <c r="BQ6" s="337"/>
      <c r="BR6" s="335">
        <v>6</v>
      </c>
      <c r="BS6" s="336"/>
      <c r="BT6" s="336"/>
      <c r="BU6" s="336"/>
      <c r="BV6" s="336"/>
      <c r="BW6" s="336"/>
      <c r="BX6" s="336"/>
      <c r="BY6" s="336"/>
      <c r="BZ6" s="336"/>
      <c r="CA6" s="336"/>
      <c r="CB6" s="336"/>
      <c r="CC6" s="336"/>
      <c r="CD6" s="336"/>
      <c r="CE6" s="336"/>
      <c r="CF6" s="337"/>
      <c r="CG6" s="335">
        <v>7</v>
      </c>
      <c r="CH6" s="336"/>
      <c r="CI6" s="336"/>
      <c r="CJ6" s="336"/>
      <c r="CK6" s="336"/>
      <c r="CL6" s="336"/>
      <c r="CM6" s="336"/>
      <c r="CN6" s="336"/>
      <c r="CO6" s="336"/>
      <c r="CP6" s="336"/>
      <c r="CQ6" s="336"/>
      <c r="CR6" s="336"/>
      <c r="CS6" s="336"/>
      <c r="CT6" s="336"/>
      <c r="CU6" s="336"/>
      <c r="CV6" s="336"/>
      <c r="CW6" s="337"/>
      <c r="CX6" s="335">
        <v>8</v>
      </c>
      <c r="CY6" s="336"/>
      <c r="CZ6" s="336"/>
      <c r="DA6" s="336"/>
      <c r="DB6" s="336"/>
      <c r="DC6" s="336"/>
      <c r="DD6" s="336"/>
      <c r="DE6" s="336"/>
      <c r="DF6" s="336"/>
      <c r="DG6" s="336"/>
      <c r="DH6" s="336"/>
      <c r="DI6" s="336"/>
      <c r="DJ6" s="337"/>
      <c r="DK6" s="335">
        <v>9</v>
      </c>
      <c r="DL6" s="336"/>
      <c r="DM6" s="336"/>
      <c r="DN6" s="336"/>
      <c r="DO6" s="336"/>
      <c r="DP6" s="336"/>
      <c r="DQ6" s="336"/>
      <c r="DR6" s="336"/>
      <c r="DS6" s="336"/>
      <c r="DT6" s="336"/>
      <c r="DU6" s="336"/>
      <c r="DV6" s="337"/>
    </row>
    <row r="7" spans="1:129" s="6" customFormat="1" ht="49.7" customHeight="1" x14ac:dyDescent="0.2">
      <c r="A7" s="269" t="s">
        <v>6</v>
      </c>
      <c r="B7" s="270"/>
      <c r="C7" s="270"/>
      <c r="D7" s="270"/>
      <c r="E7" s="270"/>
      <c r="F7" s="271"/>
      <c r="G7" s="356" t="s">
        <v>265</v>
      </c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7"/>
      <c r="AK7" s="358" t="s">
        <v>1</v>
      </c>
      <c r="AL7" s="359"/>
      <c r="AM7" s="359"/>
      <c r="AN7" s="359"/>
      <c r="AO7" s="359"/>
      <c r="AP7" s="359"/>
      <c r="AQ7" s="359"/>
      <c r="AR7" s="359"/>
      <c r="AS7" s="359"/>
      <c r="AT7" s="360"/>
      <c r="AU7" s="273" t="s">
        <v>1</v>
      </c>
      <c r="AV7" s="274"/>
      <c r="AW7" s="274"/>
      <c r="AX7" s="274"/>
      <c r="AY7" s="274"/>
      <c r="AZ7" s="274"/>
      <c r="BA7" s="274"/>
      <c r="BB7" s="274"/>
      <c r="BC7" s="274"/>
      <c r="BD7" s="274"/>
      <c r="BE7" s="274"/>
      <c r="BF7" s="274"/>
      <c r="BG7" s="274"/>
      <c r="BH7" s="257">
        <f>BH8+BH10</f>
        <v>1273452.4300000002</v>
      </c>
      <c r="BI7" s="267"/>
      <c r="BJ7" s="267"/>
      <c r="BK7" s="267"/>
      <c r="BL7" s="267"/>
      <c r="BM7" s="267"/>
      <c r="BN7" s="267"/>
      <c r="BO7" s="267"/>
      <c r="BP7" s="267"/>
      <c r="BQ7" s="268"/>
      <c r="BR7" s="257">
        <f>BR8+BR10</f>
        <v>1059068.3700000001</v>
      </c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7"/>
      <c r="CD7" s="267"/>
      <c r="CE7" s="267"/>
      <c r="CF7" s="268"/>
      <c r="CG7" s="257"/>
      <c r="CH7" s="267"/>
      <c r="CI7" s="267"/>
      <c r="CJ7" s="267"/>
      <c r="CK7" s="267"/>
      <c r="CL7" s="267"/>
      <c r="CM7" s="267"/>
      <c r="CN7" s="267"/>
      <c r="CO7" s="267"/>
      <c r="CP7" s="267"/>
      <c r="CQ7" s="267"/>
      <c r="CR7" s="267"/>
      <c r="CS7" s="267"/>
      <c r="CT7" s="267"/>
      <c r="CU7" s="267"/>
      <c r="CV7" s="267"/>
      <c r="CW7" s="268"/>
      <c r="CX7" s="257">
        <f>CX8</f>
        <v>214384.06</v>
      </c>
      <c r="CY7" s="258"/>
      <c r="CZ7" s="258"/>
      <c r="DA7" s="258"/>
      <c r="DB7" s="258"/>
      <c r="DC7" s="258"/>
      <c r="DD7" s="258"/>
      <c r="DE7" s="258"/>
      <c r="DF7" s="258"/>
      <c r="DG7" s="258"/>
      <c r="DH7" s="258"/>
      <c r="DI7" s="258"/>
      <c r="DJ7" s="259"/>
      <c r="DK7" s="266"/>
      <c r="DL7" s="267"/>
      <c r="DM7" s="267"/>
      <c r="DN7" s="267"/>
      <c r="DO7" s="267"/>
      <c r="DP7" s="267"/>
      <c r="DQ7" s="267"/>
      <c r="DR7" s="267"/>
      <c r="DS7" s="267"/>
      <c r="DT7" s="267"/>
      <c r="DU7" s="267"/>
      <c r="DV7" s="268"/>
      <c r="DW7" s="35">
        <v>4813947.12</v>
      </c>
    </row>
    <row r="8" spans="1:129" s="6" customFormat="1" ht="16.5" customHeight="1" x14ac:dyDescent="0.2">
      <c r="A8" s="269" t="s">
        <v>25</v>
      </c>
      <c r="B8" s="270"/>
      <c r="C8" s="270"/>
      <c r="D8" s="270"/>
      <c r="E8" s="270"/>
      <c r="F8" s="271"/>
      <c r="G8" s="356" t="s">
        <v>38</v>
      </c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7"/>
      <c r="AK8" s="358">
        <v>22</v>
      </c>
      <c r="AL8" s="359"/>
      <c r="AM8" s="359"/>
      <c r="AN8" s="359"/>
      <c r="AO8" s="359"/>
      <c r="AP8" s="359"/>
      <c r="AQ8" s="359"/>
      <c r="AR8" s="359"/>
      <c r="AS8" s="359"/>
      <c r="AT8" s="360"/>
      <c r="AU8" s="257">
        <v>5788420.1200000001</v>
      </c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7">
        <f>BR8+CX8</f>
        <v>1273452.4300000002</v>
      </c>
      <c r="BI8" s="258"/>
      <c r="BJ8" s="258"/>
      <c r="BK8" s="258"/>
      <c r="BL8" s="258"/>
      <c r="BM8" s="258"/>
      <c r="BN8" s="258"/>
      <c r="BO8" s="258"/>
      <c r="BP8" s="258"/>
      <c r="BQ8" s="259"/>
      <c r="BR8" s="257">
        <v>1059068.3700000001</v>
      </c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9"/>
      <c r="CG8" s="257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58"/>
      <c r="CU8" s="258"/>
      <c r="CV8" s="258"/>
      <c r="CW8" s="259"/>
      <c r="CX8" s="257">
        <f>DW8*0.22</f>
        <v>214384.06</v>
      </c>
      <c r="CY8" s="258"/>
      <c r="CZ8" s="258"/>
      <c r="DA8" s="258"/>
      <c r="DB8" s="258"/>
      <c r="DC8" s="258"/>
      <c r="DD8" s="258"/>
      <c r="DE8" s="258"/>
      <c r="DF8" s="258"/>
      <c r="DG8" s="258"/>
      <c r="DH8" s="258"/>
      <c r="DI8" s="258"/>
      <c r="DJ8" s="259"/>
      <c r="DK8" s="257"/>
      <c r="DL8" s="258"/>
      <c r="DM8" s="258"/>
      <c r="DN8" s="258"/>
      <c r="DO8" s="258"/>
      <c r="DP8" s="258"/>
      <c r="DQ8" s="258"/>
      <c r="DR8" s="258"/>
      <c r="DS8" s="258"/>
      <c r="DT8" s="258"/>
      <c r="DU8" s="258"/>
      <c r="DV8" s="259"/>
      <c r="DW8" s="35">
        <v>974473</v>
      </c>
      <c r="DY8" s="49">
        <f>5932996.12*22/100</f>
        <v>1305259.1464</v>
      </c>
    </row>
    <row r="9" spans="1:129" s="6" customFormat="1" ht="16.5" customHeight="1" x14ac:dyDescent="0.2">
      <c r="A9" s="269" t="s">
        <v>26</v>
      </c>
      <c r="B9" s="270"/>
      <c r="C9" s="270"/>
      <c r="D9" s="270"/>
      <c r="E9" s="270"/>
      <c r="F9" s="271"/>
      <c r="G9" s="356" t="s">
        <v>39</v>
      </c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/>
      <c r="AD9" s="356"/>
      <c r="AE9" s="356"/>
      <c r="AF9" s="356"/>
      <c r="AG9" s="356"/>
      <c r="AH9" s="356"/>
      <c r="AI9" s="356"/>
      <c r="AJ9" s="357"/>
      <c r="AK9" s="358">
        <v>10</v>
      </c>
      <c r="AL9" s="359"/>
      <c r="AM9" s="359"/>
      <c r="AN9" s="359"/>
      <c r="AO9" s="359"/>
      <c r="AP9" s="359"/>
      <c r="AQ9" s="359"/>
      <c r="AR9" s="359"/>
      <c r="AS9" s="359"/>
      <c r="AT9" s="360"/>
      <c r="AU9" s="266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7"/>
      <c r="BH9" s="257"/>
      <c r="BI9" s="258"/>
      <c r="BJ9" s="258"/>
      <c r="BK9" s="258"/>
      <c r="BL9" s="258"/>
      <c r="BM9" s="258"/>
      <c r="BN9" s="258"/>
      <c r="BO9" s="258"/>
      <c r="BP9" s="258"/>
      <c r="BQ9" s="259"/>
      <c r="BR9" s="257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9"/>
      <c r="CG9" s="257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9"/>
      <c r="CX9" s="257"/>
      <c r="CY9" s="258"/>
      <c r="CZ9" s="258"/>
      <c r="DA9" s="258"/>
      <c r="DB9" s="258"/>
      <c r="DC9" s="258"/>
      <c r="DD9" s="258"/>
      <c r="DE9" s="258"/>
      <c r="DF9" s="258"/>
      <c r="DG9" s="258"/>
      <c r="DH9" s="258"/>
      <c r="DI9" s="258"/>
      <c r="DJ9" s="259"/>
      <c r="DK9" s="257"/>
      <c r="DL9" s="258"/>
      <c r="DM9" s="258"/>
      <c r="DN9" s="258"/>
      <c r="DO9" s="258"/>
      <c r="DP9" s="258"/>
      <c r="DQ9" s="258"/>
      <c r="DR9" s="258"/>
      <c r="DS9" s="258"/>
      <c r="DT9" s="258"/>
      <c r="DU9" s="258"/>
      <c r="DV9" s="259"/>
      <c r="DY9" s="36">
        <f>1089049*22/100</f>
        <v>239590.78</v>
      </c>
    </row>
    <row r="10" spans="1:129" s="6" customFormat="1" ht="69.75" customHeight="1" x14ac:dyDescent="0.2">
      <c r="A10" s="269" t="s">
        <v>28</v>
      </c>
      <c r="B10" s="270"/>
      <c r="C10" s="270"/>
      <c r="D10" s="270"/>
      <c r="E10" s="270"/>
      <c r="F10" s="271"/>
      <c r="G10" s="356" t="s">
        <v>268</v>
      </c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  <c r="AI10" s="356"/>
      <c r="AJ10" s="357"/>
      <c r="AK10" s="361"/>
      <c r="AL10" s="362"/>
      <c r="AM10" s="362"/>
      <c r="AN10" s="362"/>
      <c r="AO10" s="362"/>
      <c r="AP10" s="362"/>
      <c r="AQ10" s="362"/>
      <c r="AR10" s="362"/>
      <c r="AS10" s="362"/>
      <c r="AT10" s="363"/>
      <c r="AU10" s="266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57"/>
      <c r="BI10" s="258"/>
      <c r="BJ10" s="258"/>
      <c r="BK10" s="258"/>
      <c r="BL10" s="258"/>
      <c r="BM10" s="258"/>
      <c r="BN10" s="258"/>
      <c r="BO10" s="258"/>
      <c r="BP10" s="258"/>
      <c r="BQ10" s="259"/>
      <c r="BR10" s="257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9"/>
      <c r="CG10" s="257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8"/>
      <c r="CU10" s="258"/>
      <c r="CV10" s="258"/>
      <c r="CW10" s="259"/>
      <c r="CX10" s="257"/>
      <c r="CY10" s="258"/>
      <c r="CZ10" s="258"/>
      <c r="DA10" s="258"/>
      <c r="DB10" s="258"/>
      <c r="DC10" s="258"/>
      <c r="DD10" s="258"/>
      <c r="DE10" s="258"/>
      <c r="DF10" s="258"/>
      <c r="DG10" s="258"/>
      <c r="DH10" s="258"/>
      <c r="DI10" s="258"/>
      <c r="DJ10" s="259"/>
      <c r="DK10" s="257"/>
      <c r="DL10" s="258"/>
      <c r="DM10" s="258"/>
      <c r="DN10" s="258"/>
      <c r="DO10" s="258"/>
      <c r="DP10" s="258"/>
      <c r="DQ10" s="258"/>
      <c r="DR10" s="258"/>
      <c r="DS10" s="258"/>
      <c r="DT10" s="258"/>
      <c r="DU10" s="258"/>
      <c r="DV10" s="259"/>
      <c r="DW10" s="49">
        <f>AU8*30.2/100</f>
        <v>1748102.8762400001</v>
      </c>
      <c r="DY10" s="52">
        <f>4813947.12*22/100</f>
        <v>1059068.3663999999</v>
      </c>
    </row>
    <row r="11" spans="1:129" s="6" customFormat="1" ht="78.75" customHeight="1" x14ac:dyDescent="0.2">
      <c r="A11" s="269" t="s">
        <v>7</v>
      </c>
      <c r="B11" s="270"/>
      <c r="C11" s="270"/>
      <c r="D11" s="270"/>
      <c r="E11" s="270"/>
      <c r="F11" s="271"/>
      <c r="G11" s="356" t="s">
        <v>274</v>
      </c>
      <c r="H11" s="356"/>
      <c r="I11" s="356"/>
      <c r="J11" s="356"/>
      <c r="K11" s="356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356"/>
      <c r="AG11" s="356"/>
      <c r="AH11" s="356"/>
      <c r="AI11" s="356"/>
      <c r="AJ11" s="357"/>
      <c r="AK11" s="358" t="s">
        <v>1</v>
      </c>
      <c r="AL11" s="359"/>
      <c r="AM11" s="359"/>
      <c r="AN11" s="359"/>
      <c r="AO11" s="359"/>
      <c r="AP11" s="359"/>
      <c r="AQ11" s="359"/>
      <c r="AR11" s="359"/>
      <c r="AS11" s="359"/>
      <c r="AT11" s="360"/>
      <c r="AU11" s="273" t="s">
        <v>1</v>
      </c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367">
        <f>BH12+BH13+BH14</f>
        <v>179441.03</v>
      </c>
      <c r="BI11" s="368"/>
      <c r="BJ11" s="368"/>
      <c r="BK11" s="368"/>
      <c r="BL11" s="368"/>
      <c r="BM11" s="368"/>
      <c r="BN11" s="368"/>
      <c r="BO11" s="368"/>
      <c r="BP11" s="368"/>
      <c r="BQ11" s="369"/>
      <c r="BR11" s="367">
        <f>BR12+BR13+BR14</f>
        <v>149232.35999999999</v>
      </c>
      <c r="BS11" s="368"/>
      <c r="BT11" s="368"/>
      <c r="BU11" s="368"/>
      <c r="BV11" s="368"/>
      <c r="BW11" s="368"/>
      <c r="BX11" s="368"/>
      <c r="BY11" s="368"/>
      <c r="BZ11" s="368"/>
      <c r="CA11" s="368"/>
      <c r="CB11" s="368"/>
      <c r="CC11" s="368"/>
      <c r="CD11" s="368"/>
      <c r="CE11" s="368"/>
      <c r="CF11" s="369"/>
      <c r="CG11" s="367"/>
      <c r="CH11" s="368"/>
      <c r="CI11" s="368"/>
      <c r="CJ11" s="368"/>
      <c r="CK11" s="368"/>
      <c r="CL11" s="368"/>
      <c r="CM11" s="368"/>
      <c r="CN11" s="368"/>
      <c r="CO11" s="368"/>
      <c r="CP11" s="368"/>
      <c r="CQ11" s="368"/>
      <c r="CR11" s="368"/>
      <c r="CS11" s="368"/>
      <c r="CT11" s="368"/>
      <c r="CU11" s="368"/>
      <c r="CV11" s="368"/>
      <c r="CW11" s="369"/>
      <c r="CX11" s="367">
        <f>CX12+CX13+CX14</f>
        <v>30208.67</v>
      </c>
      <c r="CY11" s="368"/>
      <c r="CZ11" s="368"/>
      <c r="DA11" s="368"/>
      <c r="DB11" s="368"/>
      <c r="DC11" s="368"/>
      <c r="DD11" s="368"/>
      <c r="DE11" s="368"/>
      <c r="DF11" s="368"/>
      <c r="DG11" s="368"/>
      <c r="DH11" s="368"/>
      <c r="DI11" s="368"/>
      <c r="DJ11" s="369"/>
      <c r="DK11" s="257"/>
      <c r="DL11" s="258"/>
      <c r="DM11" s="258"/>
      <c r="DN11" s="258"/>
      <c r="DO11" s="258"/>
      <c r="DP11" s="258"/>
      <c r="DQ11" s="258"/>
      <c r="DR11" s="258"/>
      <c r="DS11" s="258"/>
      <c r="DT11" s="258"/>
      <c r="DU11" s="258"/>
      <c r="DV11" s="259"/>
      <c r="DW11" s="6">
        <f>AU8*0.302</f>
        <v>1748102.8762399999</v>
      </c>
    </row>
    <row r="12" spans="1:129" s="6" customFormat="1" ht="84" customHeight="1" x14ac:dyDescent="0.2">
      <c r="A12" s="269" t="s">
        <v>30</v>
      </c>
      <c r="B12" s="270"/>
      <c r="C12" s="270"/>
      <c r="D12" s="270"/>
      <c r="E12" s="270"/>
      <c r="F12" s="271"/>
      <c r="G12" s="356" t="s">
        <v>266</v>
      </c>
      <c r="H12" s="356"/>
      <c r="I12" s="356"/>
      <c r="J12" s="356"/>
      <c r="K12" s="356"/>
      <c r="L12" s="356"/>
      <c r="M12" s="356"/>
      <c r="N12" s="356"/>
      <c r="O12" s="356"/>
      <c r="P12" s="356"/>
      <c r="Q12" s="356"/>
      <c r="R12" s="356"/>
      <c r="S12" s="356"/>
      <c r="T12" s="356"/>
      <c r="U12" s="356"/>
      <c r="V12" s="356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7"/>
      <c r="AK12" s="358">
        <v>2.9</v>
      </c>
      <c r="AL12" s="359"/>
      <c r="AM12" s="359"/>
      <c r="AN12" s="359"/>
      <c r="AO12" s="359"/>
      <c r="AP12" s="359"/>
      <c r="AQ12" s="359"/>
      <c r="AR12" s="359"/>
      <c r="AS12" s="359"/>
      <c r="AT12" s="360"/>
      <c r="AU12" s="257">
        <f>AU8</f>
        <v>5788420.1200000001</v>
      </c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7">
        <f>BR12+CX12</f>
        <v>167864.19</v>
      </c>
      <c r="BI12" s="258"/>
      <c r="BJ12" s="258"/>
      <c r="BK12" s="258"/>
      <c r="BL12" s="258"/>
      <c r="BM12" s="258"/>
      <c r="BN12" s="258"/>
      <c r="BO12" s="258"/>
      <c r="BP12" s="258"/>
      <c r="BQ12" s="259"/>
      <c r="BR12" s="257">
        <v>139604.47</v>
      </c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9"/>
      <c r="CG12" s="257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9"/>
      <c r="CX12" s="257">
        <f>DW8*2.9/100+0.003</f>
        <v>28259.719999999998</v>
      </c>
      <c r="CY12" s="258"/>
      <c r="CZ12" s="258"/>
      <c r="DA12" s="258"/>
      <c r="DB12" s="258"/>
      <c r="DC12" s="258"/>
      <c r="DD12" s="258"/>
      <c r="DE12" s="258"/>
      <c r="DF12" s="258"/>
      <c r="DG12" s="258"/>
      <c r="DH12" s="258"/>
      <c r="DI12" s="258"/>
      <c r="DJ12" s="259"/>
      <c r="DK12" s="257"/>
      <c r="DL12" s="258"/>
      <c r="DM12" s="258"/>
      <c r="DN12" s="258"/>
      <c r="DO12" s="258"/>
      <c r="DP12" s="258"/>
      <c r="DQ12" s="258"/>
      <c r="DR12" s="258"/>
      <c r="DS12" s="258"/>
      <c r="DT12" s="258"/>
      <c r="DU12" s="258"/>
      <c r="DV12" s="259"/>
      <c r="DW12" s="49">
        <f>BH22-DW10</f>
        <v>3.759999992325902E-3</v>
      </c>
      <c r="DY12" s="50">
        <f>AU12*2.9/100</f>
        <v>167864.18348000001</v>
      </c>
    </row>
    <row r="13" spans="1:129" s="6" customFormat="1" ht="33" customHeight="1" x14ac:dyDescent="0.2">
      <c r="A13" s="269" t="s">
        <v>31</v>
      </c>
      <c r="B13" s="270"/>
      <c r="C13" s="270"/>
      <c r="D13" s="270"/>
      <c r="E13" s="270"/>
      <c r="F13" s="271"/>
      <c r="G13" s="356" t="s">
        <v>267</v>
      </c>
      <c r="H13" s="356"/>
      <c r="I13" s="356"/>
      <c r="J13" s="356"/>
      <c r="K13" s="35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  <c r="AF13" s="356"/>
      <c r="AG13" s="356"/>
      <c r="AH13" s="356"/>
      <c r="AI13" s="356"/>
      <c r="AJ13" s="357"/>
      <c r="AK13" s="358">
        <v>0</v>
      </c>
      <c r="AL13" s="359"/>
      <c r="AM13" s="359"/>
      <c r="AN13" s="359"/>
      <c r="AO13" s="359"/>
      <c r="AP13" s="359"/>
      <c r="AQ13" s="359"/>
      <c r="AR13" s="359"/>
      <c r="AS13" s="359"/>
      <c r="AT13" s="360"/>
      <c r="AU13" s="266"/>
      <c r="AV13" s="267"/>
      <c r="AW13" s="267"/>
      <c r="AX13" s="267"/>
      <c r="AY13" s="267"/>
      <c r="AZ13" s="267"/>
      <c r="BA13" s="267"/>
      <c r="BB13" s="267"/>
      <c r="BC13" s="267"/>
      <c r="BD13" s="267"/>
      <c r="BE13" s="267"/>
      <c r="BF13" s="267"/>
      <c r="BG13" s="267"/>
      <c r="BH13" s="257"/>
      <c r="BI13" s="258"/>
      <c r="BJ13" s="258"/>
      <c r="BK13" s="258"/>
      <c r="BL13" s="258"/>
      <c r="BM13" s="258"/>
      <c r="BN13" s="258"/>
      <c r="BO13" s="258"/>
      <c r="BP13" s="258"/>
      <c r="BQ13" s="259"/>
      <c r="BR13" s="257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9"/>
      <c r="CG13" s="257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9"/>
      <c r="CX13" s="257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9"/>
      <c r="DK13" s="257"/>
      <c r="DL13" s="258"/>
      <c r="DM13" s="258"/>
      <c r="DN13" s="258"/>
      <c r="DO13" s="258"/>
      <c r="DP13" s="258"/>
      <c r="DQ13" s="258"/>
      <c r="DR13" s="258"/>
      <c r="DS13" s="258"/>
      <c r="DT13" s="258"/>
      <c r="DU13" s="258"/>
      <c r="DV13" s="259"/>
      <c r="DW13" s="6">
        <f>DW8*0.302</f>
        <v>294290.84600000002</v>
      </c>
      <c r="DY13" s="36">
        <f>1089049*2.9/100</f>
        <v>31582.421000000002</v>
      </c>
    </row>
    <row r="14" spans="1:129" s="6" customFormat="1" ht="81.95" customHeight="1" x14ac:dyDescent="0.2">
      <c r="A14" s="269" t="s">
        <v>32</v>
      </c>
      <c r="B14" s="270"/>
      <c r="C14" s="270"/>
      <c r="D14" s="270"/>
      <c r="E14" s="270"/>
      <c r="F14" s="271"/>
      <c r="G14" s="356" t="s">
        <v>269</v>
      </c>
      <c r="H14" s="356"/>
      <c r="I14" s="356"/>
      <c r="J14" s="356"/>
      <c r="K14" s="356"/>
      <c r="L14" s="356"/>
      <c r="M14" s="356"/>
      <c r="N14" s="356"/>
      <c r="O14" s="356"/>
      <c r="P14" s="356"/>
      <c r="Q14" s="356"/>
      <c r="R14" s="356"/>
      <c r="S14" s="356"/>
      <c r="T14" s="356"/>
      <c r="U14" s="356"/>
      <c r="V14" s="356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56"/>
      <c r="AH14" s="356"/>
      <c r="AI14" s="356"/>
      <c r="AJ14" s="357"/>
      <c r="AK14" s="358">
        <v>0.2</v>
      </c>
      <c r="AL14" s="359"/>
      <c r="AM14" s="359"/>
      <c r="AN14" s="359"/>
      <c r="AO14" s="359"/>
      <c r="AP14" s="359"/>
      <c r="AQ14" s="359"/>
      <c r="AR14" s="359"/>
      <c r="AS14" s="359"/>
      <c r="AT14" s="360"/>
      <c r="AU14" s="257">
        <f>AU8</f>
        <v>5788420.1200000001</v>
      </c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7">
        <f>BR14+CX14</f>
        <v>11576.84</v>
      </c>
      <c r="BI14" s="258"/>
      <c r="BJ14" s="258"/>
      <c r="BK14" s="258"/>
      <c r="BL14" s="258"/>
      <c r="BM14" s="258"/>
      <c r="BN14" s="258"/>
      <c r="BO14" s="258"/>
      <c r="BP14" s="258"/>
      <c r="BQ14" s="259"/>
      <c r="BR14" s="257">
        <v>9627.89</v>
      </c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9"/>
      <c r="CG14" s="257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8"/>
      <c r="CU14" s="258"/>
      <c r="CV14" s="258"/>
      <c r="CW14" s="259"/>
      <c r="CX14" s="257">
        <f>DW8*0.2/100+0.004</f>
        <v>1948.95</v>
      </c>
      <c r="CY14" s="258"/>
      <c r="CZ14" s="258"/>
      <c r="DA14" s="258"/>
      <c r="DB14" s="258"/>
      <c r="DC14" s="258"/>
      <c r="DD14" s="258"/>
      <c r="DE14" s="258"/>
      <c r="DF14" s="258"/>
      <c r="DG14" s="258"/>
      <c r="DH14" s="258"/>
      <c r="DI14" s="258"/>
      <c r="DJ14" s="259"/>
      <c r="DK14" s="257"/>
      <c r="DL14" s="258"/>
      <c r="DM14" s="258"/>
      <c r="DN14" s="258"/>
      <c r="DO14" s="258"/>
      <c r="DP14" s="258"/>
      <c r="DQ14" s="258"/>
      <c r="DR14" s="258"/>
      <c r="DS14" s="258"/>
      <c r="DT14" s="258"/>
      <c r="DU14" s="258"/>
      <c r="DV14" s="259"/>
      <c r="DW14" s="6">
        <f>DW7*0.302</f>
        <v>1453812.03024</v>
      </c>
      <c r="DY14" s="52">
        <f>4813947.12*2.9/100</f>
        <v>139604.46648</v>
      </c>
    </row>
    <row r="15" spans="1:129" s="6" customFormat="1" ht="82.5" customHeight="1" x14ac:dyDescent="0.2">
      <c r="A15" s="269" t="s">
        <v>44</v>
      </c>
      <c r="B15" s="270"/>
      <c r="C15" s="270"/>
      <c r="D15" s="270"/>
      <c r="E15" s="270"/>
      <c r="F15" s="271"/>
      <c r="G15" s="356" t="s">
        <v>270</v>
      </c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6"/>
      <c r="Z15" s="356"/>
      <c r="AA15" s="356"/>
      <c r="AB15" s="356"/>
      <c r="AC15" s="356"/>
      <c r="AD15" s="356"/>
      <c r="AE15" s="356"/>
      <c r="AF15" s="356"/>
      <c r="AG15" s="356"/>
      <c r="AH15" s="356"/>
      <c r="AI15" s="356"/>
      <c r="AJ15" s="357"/>
      <c r="AK15" s="361"/>
      <c r="AL15" s="362"/>
      <c r="AM15" s="362"/>
      <c r="AN15" s="362"/>
      <c r="AO15" s="362"/>
      <c r="AP15" s="362"/>
      <c r="AQ15" s="362"/>
      <c r="AR15" s="362"/>
      <c r="AS15" s="362"/>
      <c r="AT15" s="363"/>
      <c r="AU15" s="266"/>
      <c r="AV15" s="267"/>
      <c r="AW15" s="267"/>
      <c r="AX15" s="267"/>
      <c r="AY15" s="267"/>
      <c r="AZ15" s="267"/>
      <c r="BA15" s="267"/>
      <c r="BB15" s="267"/>
      <c r="BC15" s="267"/>
      <c r="BD15" s="267"/>
      <c r="BE15" s="267"/>
      <c r="BF15" s="267"/>
      <c r="BG15" s="267"/>
      <c r="BH15" s="257"/>
      <c r="BI15" s="258"/>
      <c r="BJ15" s="258"/>
      <c r="BK15" s="258"/>
      <c r="BL15" s="258"/>
      <c r="BM15" s="258"/>
      <c r="BN15" s="258"/>
      <c r="BO15" s="258"/>
      <c r="BP15" s="258"/>
      <c r="BQ15" s="259"/>
      <c r="BR15" s="257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9"/>
      <c r="CG15" s="257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9"/>
      <c r="CX15" s="257"/>
      <c r="CY15" s="258"/>
      <c r="CZ15" s="258"/>
      <c r="DA15" s="258"/>
      <c r="DB15" s="258"/>
      <c r="DC15" s="258"/>
      <c r="DD15" s="258"/>
      <c r="DE15" s="258"/>
      <c r="DF15" s="258"/>
      <c r="DG15" s="258"/>
      <c r="DH15" s="258"/>
      <c r="DI15" s="258"/>
      <c r="DJ15" s="259"/>
      <c r="DK15" s="257"/>
      <c r="DL15" s="258"/>
      <c r="DM15" s="258"/>
      <c r="DN15" s="258"/>
      <c r="DO15" s="258"/>
      <c r="DP15" s="258"/>
      <c r="DQ15" s="258"/>
      <c r="DR15" s="258"/>
      <c r="DS15" s="258"/>
      <c r="DT15" s="258"/>
      <c r="DU15" s="258"/>
      <c r="DV15" s="259"/>
      <c r="DY15" s="6">
        <f>AU14*0.2/100</f>
        <v>11576.84024</v>
      </c>
    </row>
    <row r="16" spans="1:129" s="6" customFormat="1" ht="54" customHeight="1" x14ac:dyDescent="0.2">
      <c r="A16" s="269" t="s">
        <v>8</v>
      </c>
      <c r="B16" s="270"/>
      <c r="C16" s="270"/>
      <c r="D16" s="270"/>
      <c r="E16" s="270"/>
      <c r="F16" s="271"/>
      <c r="G16" s="356" t="s">
        <v>230</v>
      </c>
      <c r="H16" s="356"/>
      <c r="I16" s="356"/>
      <c r="J16" s="356"/>
      <c r="K16" s="356"/>
      <c r="L16" s="356"/>
      <c r="M16" s="356"/>
      <c r="N16" s="356"/>
      <c r="O16" s="356"/>
      <c r="P16" s="356"/>
      <c r="Q16" s="356"/>
      <c r="R16" s="356"/>
      <c r="S16" s="356"/>
      <c r="T16" s="356"/>
      <c r="U16" s="356"/>
      <c r="V16" s="356"/>
      <c r="W16" s="356"/>
      <c r="X16" s="356"/>
      <c r="Y16" s="356"/>
      <c r="Z16" s="356"/>
      <c r="AA16" s="356"/>
      <c r="AB16" s="356"/>
      <c r="AC16" s="356"/>
      <c r="AD16" s="356"/>
      <c r="AE16" s="356"/>
      <c r="AF16" s="356"/>
      <c r="AG16" s="356"/>
      <c r="AH16" s="356"/>
      <c r="AI16" s="356"/>
      <c r="AJ16" s="357"/>
      <c r="AK16" s="361" t="s">
        <v>1</v>
      </c>
      <c r="AL16" s="362"/>
      <c r="AM16" s="362"/>
      <c r="AN16" s="362"/>
      <c r="AO16" s="362"/>
      <c r="AP16" s="362"/>
      <c r="AQ16" s="362"/>
      <c r="AR16" s="362"/>
      <c r="AS16" s="362"/>
      <c r="AT16" s="363"/>
      <c r="AU16" s="266" t="s">
        <v>1</v>
      </c>
      <c r="AV16" s="267"/>
      <c r="AW16" s="267"/>
      <c r="AX16" s="267"/>
      <c r="AY16" s="267"/>
      <c r="AZ16" s="267"/>
      <c r="BA16" s="267"/>
      <c r="BB16" s="267"/>
      <c r="BC16" s="267"/>
      <c r="BD16" s="267"/>
      <c r="BE16" s="267"/>
      <c r="BF16" s="267"/>
      <c r="BG16" s="267"/>
      <c r="BH16" s="257"/>
      <c r="BI16" s="258"/>
      <c r="BJ16" s="258"/>
      <c r="BK16" s="258"/>
      <c r="BL16" s="258"/>
      <c r="BM16" s="258"/>
      <c r="BN16" s="258"/>
      <c r="BO16" s="258"/>
      <c r="BP16" s="258"/>
      <c r="BQ16" s="259"/>
      <c r="BR16" s="257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9"/>
      <c r="CG16" s="257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59"/>
      <c r="CX16" s="257"/>
      <c r="CY16" s="258"/>
      <c r="CZ16" s="258"/>
      <c r="DA16" s="258"/>
      <c r="DB16" s="258"/>
      <c r="DC16" s="258"/>
      <c r="DD16" s="258"/>
      <c r="DE16" s="258"/>
      <c r="DF16" s="258"/>
      <c r="DG16" s="258"/>
      <c r="DH16" s="258"/>
      <c r="DI16" s="258"/>
      <c r="DJ16" s="259"/>
      <c r="DK16" s="257"/>
      <c r="DL16" s="258"/>
      <c r="DM16" s="258"/>
      <c r="DN16" s="258"/>
      <c r="DO16" s="258"/>
      <c r="DP16" s="258"/>
      <c r="DQ16" s="258"/>
      <c r="DR16" s="258"/>
      <c r="DS16" s="258"/>
      <c r="DT16" s="258"/>
      <c r="DU16" s="258"/>
      <c r="DV16" s="259"/>
      <c r="DY16" s="36">
        <f>1089049*0.2/100</f>
        <v>2178.098</v>
      </c>
    </row>
    <row r="17" spans="1:129" s="6" customFormat="1" ht="25.5" customHeight="1" x14ac:dyDescent="0.2">
      <c r="A17" s="269" t="s">
        <v>11</v>
      </c>
      <c r="B17" s="270"/>
      <c r="C17" s="270"/>
      <c r="D17" s="270"/>
      <c r="E17" s="270"/>
      <c r="F17" s="271"/>
      <c r="G17" s="356" t="s">
        <v>233</v>
      </c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6"/>
      <c r="AH17" s="356"/>
      <c r="AI17" s="356"/>
      <c r="AJ17" s="357"/>
      <c r="AK17" s="358" t="s">
        <v>1</v>
      </c>
      <c r="AL17" s="359"/>
      <c r="AM17" s="359"/>
      <c r="AN17" s="359"/>
      <c r="AO17" s="359"/>
      <c r="AP17" s="359"/>
      <c r="AQ17" s="359"/>
      <c r="AR17" s="359"/>
      <c r="AS17" s="359"/>
      <c r="AT17" s="360"/>
      <c r="AU17" s="266" t="s">
        <v>1</v>
      </c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7"/>
      <c r="BG17" s="267"/>
      <c r="BH17" s="257"/>
      <c r="BI17" s="258"/>
      <c r="BJ17" s="258"/>
      <c r="BK17" s="258"/>
      <c r="BL17" s="258"/>
      <c r="BM17" s="258"/>
      <c r="BN17" s="258"/>
      <c r="BO17" s="258"/>
      <c r="BP17" s="258"/>
      <c r="BQ17" s="259"/>
      <c r="BR17" s="257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9"/>
      <c r="CG17" s="257"/>
      <c r="CH17" s="258"/>
      <c r="CI17" s="258"/>
      <c r="CJ17" s="258"/>
      <c r="CK17" s="258"/>
      <c r="CL17" s="258"/>
      <c r="CM17" s="258"/>
      <c r="CN17" s="258"/>
      <c r="CO17" s="258"/>
      <c r="CP17" s="258"/>
      <c r="CQ17" s="258"/>
      <c r="CR17" s="258"/>
      <c r="CS17" s="258"/>
      <c r="CT17" s="258"/>
      <c r="CU17" s="258"/>
      <c r="CV17" s="258"/>
      <c r="CW17" s="259"/>
      <c r="CX17" s="257"/>
      <c r="CY17" s="258"/>
      <c r="CZ17" s="258"/>
      <c r="DA17" s="258"/>
      <c r="DB17" s="258"/>
      <c r="DC17" s="258"/>
      <c r="DD17" s="258"/>
      <c r="DE17" s="258"/>
      <c r="DF17" s="258"/>
      <c r="DG17" s="258"/>
      <c r="DH17" s="258"/>
      <c r="DI17" s="258"/>
      <c r="DJ17" s="259"/>
      <c r="DK17" s="257"/>
      <c r="DL17" s="258"/>
      <c r="DM17" s="258"/>
      <c r="DN17" s="258"/>
      <c r="DO17" s="258"/>
      <c r="DP17" s="258"/>
      <c r="DQ17" s="258"/>
      <c r="DR17" s="258"/>
      <c r="DS17" s="258"/>
      <c r="DT17" s="258"/>
      <c r="DU17" s="258"/>
      <c r="DV17" s="259"/>
      <c r="DY17" s="52">
        <f>4813947.12*0.2/100</f>
        <v>9627.8942400000014</v>
      </c>
    </row>
    <row r="18" spans="1:129" s="6" customFormat="1" ht="39" customHeight="1" x14ac:dyDescent="0.2">
      <c r="A18" s="269" t="s">
        <v>12</v>
      </c>
      <c r="B18" s="270"/>
      <c r="C18" s="270"/>
      <c r="D18" s="270"/>
      <c r="E18" s="270"/>
      <c r="F18" s="271"/>
      <c r="G18" s="356" t="s">
        <v>231</v>
      </c>
      <c r="H18" s="356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356"/>
      <c r="V18" s="356"/>
      <c r="W18" s="356"/>
      <c r="X18" s="356"/>
      <c r="Y18" s="356"/>
      <c r="Z18" s="356"/>
      <c r="AA18" s="356"/>
      <c r="AB18" s="356"/>
      <c r="AC18" s="356"/>
      <c r="AD18" s="356"/>
      <c r="AE18" s="356"/>
      <c r="AF18" s="356"/>
      <c r="AG18" s="356"/>
      <c r="AH18" s="356"/>
      <c r="AI18" s="356"/>
      <c r="AJ18" s="357"/>
      <c r="AK18" s="358" t="s">
        <v>1</v>
      </c>
      <c r="AL18" s="359"/>
      <c r="AM18" s="359"/>
      <c r="AN18" s="359"/>
      <c r="AO18" s="359"/>
      <c r="AP18" s="359"/>
      <c r="AQ18" s="359"/>
      <c r="AR18" s="359"/>
      <c r="AS18" s="359"/>
      <c r="AT18" s="360"/>
      <c r="AU18" s="266" t="s">
        <v>1</v>
      </c>
      <c r="AV18" s="267"/>
      <c r="AW18" s="267"/>
      <c r="AX18" s="267"/>
      <c r="AY18" s="267"/>
      <c r="AZ18" s="267"/>
      <c r="BA18" s="267"/>
      <c r="BB18" s="267"/>
      <c r="BC18" s="267"/>
      <c r="BD18" s="267"/>
      <c r="BE18" s="267"/>
      <c r="BF18" s="267"/>
      <c r="BG18" s="267"/>
      <c r="BH18" s="257"/>
      <c r="BI18" s="258"/>
      <c r="BJ18" s="258"/>
      <c r="BK18" s="258"/>
      <c r="BL18" s="258"/>
      <c r="BM18" s="258"/>
      <c r="BN18" s="258"/>
      <c r="BO18" s="258"/>
      <c r="BP18" s="258"/>
      <c r="BQ18" s="259"/>
      <c r="BR18" s="257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9"/>
      <c r="CG18" s="257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58"/>
      <c r="CU18" s="258"/>
      <c r="CV18" s="258"/>
      <c r="CW18" s="259"/>
      <c r="CX18" s="257"/>
      <c r="CY18" s="258"/>
      <c r="CZ18" s="258"/>
      <c r="DA18" s="258"/>
      <c r="DB18" s="258"/>
      <c r="DC18" s="258"/>
      <c r="DD18" s="258"/>
      <c r="DE18" s="258"/>
      <c r="DF18" s="258"/>
      <c r="DG18" s="258"/>
      <c r="DH18" s="258"/>
      <c r="DI18" s="258"/>
      <c r="DJ18" s="259"/>
      <c r="DK18" s="257"/>
      <c r="DL18" s="258"/>
      <c r="DM18" s="258"/>
      <c r="DN18" s="258"/>
      <c r="DO18" s="258"/>
      <c r="DP18" s="258"/>
      <c r="DQ18" s="258"/>
      <c r="DR18" s="258"/>
      <c r="DS18" s="258"/>
      <c r="DT18" s="258"/>
      <c r="DU18" s="258"/>
      <c r="DV18" s="259"/>
    </row>
    <row r="19" spans="1:129" s="6" customFormat="1" ht="39" customHeight="1" x14ac:dyDescent="0.2">
      <c r="A19" s="269" t="s">
        <v>9</v>
      </c>
      <c r="B19" s="270"/>
      <c r="C19" s="270"/>
      <c r="D19" s="270"/>
      <c r="E19" s="270"/>
      <c r="F19" s="271"/>
      <c r="G19" s="356" t="s">
        <v>232</v>
      </c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356"/>
      <c r="AJ19" s="357"/>
      <c r="AK19" s="358" t="s">
        <v>1</v>
      </c>
      <c r="AL19" s="359"/>
      <c r="AM19" s="359"/>
      <c r="AN19" s="359"/>
      <c r="AO19" s="359"/>
      <c r="AP19" s="359"/>
      <c r="AQ19" s="359"/>
      <c r="AR19" s="359"/>
      <c r="AS19" s="359"/>
      <c r="AT19" s="360"/>
      <c r="AU19" s="257">
        <f>AU8</f>
        <v>5788420.1200000001</v>
      </c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67"/>
      <c r="BG19" s="267"/>
      <c r="BH19" s="257">
        <f>BH20+BH21</f>
        <v>295209.42</v>
      </c>
      <c r="BI19" s="258"/>
      <c r="BJ19" s="258"/>
      <c r="BK19" s="258"/>
      <c r="BL19" s="258"/>
      <c r="BM19" s="258"/>
      <c r="BN19" s="258"/>
      <c r="BO19" s="258"/>
      <c r="BP19" s="258"/>
      <c r="BQ19" s="259"/>
      <c r="BR19" s="257">
        <f>BR20+BR21</f>
        <v>245511.3</v>
      </c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9"/>
      <c r="CG19" s="257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258"/>
      <c r="CU19" s="258"/>
      <c r="CV19" s="258"/>
      <c r="CW19" s="259"/>
      <c r="CX19" s="257">
        <f>CX20+CX21</f>
        <v>49698.12</v>
      </c>
      <c r="CY19" s="258"/>
      <c r="CZ19" s="258"/>
      <c r="DA19" s="258"/>
      <c r="DB19" s="258"/>
      <c r="DC19" s="258"/>
      <c r="DD19" s="258"/>
      <c r="DE19" s="258"/>
      <c r="DF19" s="258"/>
      <c r="DG19" s="258"/>
      <c r="DH19" s="258"/>
      <c r="DI19" s="258"/>
      <c r="DJ19" s="259"/>
      <c r="DK19" s="257"/>
      <c r="DL19" s="258"/>
      <c r="DM19" s="258"/>
      <c r="DN19" s="258"/>
      <c r="DO19" s="258"/>
      <c r="DP19" s="258"/>
      <c r="DQ19" s="258"/>
      <c r="DR19" s="258"/>
      <c r="DS19" s="258"/>
      <c r="DT19" s="258"/>
      <c r="DU19" s="258"/>
      <c r="DV19" s="259"/>
    </row>
    <row r="20" spans="1:129" s="6" customFormat="1" ht="54.95" customHeight="1" x14ac:dyDescent="0.2">
      <c r="A20" s="269" t="s">
        <v>49</v>
      </c>
      <c r="B20" s="270"/>
      <c r="C20" s="270"/>
      <c r="D20" s="270"/>
      <c r="E20" s="270"/>
      <c r="F20" s="271"/>
      <c r="G20" s="356" t="s">
        <v>271</v>
      </c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7"/>
      <c r="AK20" s="358">
        <v>5.0999999999999996</v>
      </c>
      <c r="AL20" s="359"/>
      <c r="AM20" s="359"/>
      <c r="AN20" s="359"/>
      <c r="AO20" s="359"/>
      <c r="AP20" s="359"/>
      <c r="AQ20" s="359"/>
      <c r="AR20" s="359"/>
      <c r="AS20" s="359"/>
      <c r="AT20" s="360"/>
      <c r="AU20" s="257">
        <f>AU8</f>
        <v>5788420.1200000001</v>
      </c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7">
        <f>BR20+CX20</f>
        <v>295209.42</v>
      </c>
      <c r="BI20" s="258"/>
      <c r="BJ20" s="258"/>
      <c r="BK20" s="258"/>
      <c r="BL20" s="258"/>
      <c r="BM20" s="258"/>
      <c r="BN20" s="258"/>
      <c r="BO20" s="258"/>
      <c r="BP20" s="258"/>
      <c r="BQ20" s="259"/>
      <c r="BR20" s="257">
        <v>245511.3</v>
      </c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9"/>
      <c r="CG20" s="257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9"/>
      <c r="CX20" s="257">
        <f>DW8*5.1/100-0.003</f>
        <v>49698.12</v>
      </c>
      <c r="CY20" s="258"/>
      <c r="CZ20" s="258"/>
      <c r="DA20" s="258"/>
      <c r="DB20" s="258"/>
      <c r="DC20" s="258"/>
      <c r="DD20" s="258"/>
      <c r="DE20" s="258"/>
      <c r="DF20" s="258"/>
      <c r="DG20" s="258"/>
      <c r="DH20" s="258"/>
      <c r="DI20" s="258"/>
      <c r="DJ20" s="259"/>
      <c r="DK20" s="257"/>
      <c r="DL20" s="258"/>
      <c r="DM20" s="258"/>
      <c r="DN20" s="258"/>
      <c r="DO20" s="258"/>
      <c r="DP20" s="258"/>
      <c r="DQ20" s="258"/>
      <c r="DR20" s="258"/>
      <c r="DS20" s="258"/>
      <c r="DT20" s="258"/>
      <c r="DU20" s="258"/>
      <c r="DV20" s="259"/>
      <c r="DY20" s="50">
        <f>AU20*5.1/100</f>
        <v>295209.42612000002</v>
      </c>
    </row>
    <row r="21" spans="1:129" s="6" customFormat="1" ht="68.25" customHeight="1" x14ac:dyDescent="0.2">
      <c r="A21" s="269" t="s">
        <v>177</v>
      </c>
      <c r="B21" s="270"/>
      <c r="C21" s="270"/>
      <c r="D21" s="270"/>
      <c r="E21" s="270"/>
      <c r="F21" s="271"/>
      <c r="G21" s="356" t="s">
        <v>272</v>
      </c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6"/>
      <c r="AJ21" s="357"/>
      <c r="AK21" s="358"/>
      <c r="AL21" s="359"/>
      <c r="AM21" s="359"/>
      <c r="AN21" s="359"/>
      <c r="AO21" s="359"/>
      <c r="AP21" s="359"/>
      <c r="AQ21" s="359"/>
      <c r="AR21" s="359"/>
      <c r="AS21" s="359"/>
      <c r="AT21" s="360"/>
      <c r="AU21" s="266"/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7"/>
      <c r="BG21" s="267"/>
      <c r="BH21" s="257"/>
      <c r="BI21" s="258"/>
      <c r="BJ21" s="258"/>
      <c r="BK21" s="258"/>
      <c r="BL21" s="258"/>
      <c r="BM21" s="258"/>
      <c r="BN21" s="258"/>
      <c r="BO21" s="258"/>
      <c r="BP21" s="258"/>
      <c r="BQ21" s="259"/>
      <c r="BR21" s="257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9"/>
      <c r="CG21" s="257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8"/>
      <c r="CU21" s="258"/>
      <c r="CV21" s="258"/>
      <c r="CW21" s="259"/>
      <c r="CX21" s="257"/>
      <c r="CY21" s="258"/>
      <c r="CZ21" s="258"/>
      <c r="DA21" s="258"/>
      <c r="DB21" s="258"/>
      <c r="DC21" s="258"/>
      <c r="DD21" s="258"/>
      <c r="DE21" s="258"/>
      <c r="DF21" s="258"/>
      <c r="DG21" s="258"/>
      <c r="DH21" s="258"/>
      <c r="DI21" s="258"/>
      <c r="DJ21" s="259"/>
      <c r="DK21" s="257"/>
      <c r="DL21" s="258"/>
      <c r="DM21" s="258"/>
      <c r="DN21" s="258"/>
      <c r="DO21" s="258"/>
      <c r="DP21" s="258"/>
      <c r="DQ21" s="258"/>
      <c r="DR21" s="258"/>
      <c r="DS21" s="258"/>
      <c r="DT21" s="258"/>
      <c r="DU21" s="258"/>
      <c r="DV21" s="259"/>
      <c r="DY21" s="36">
        <f>1089049*5.1/100</f>
        <v>55541.498999999996</v>
      </c>
    </row>
    <row r="22" spans="1:129" s="6" customFormat="1" ht="16.5" customHeight="1" x14ac:dyDescent="0.2">
      <c r="A22" s="370" t="s">
        <v>16</v>
      </c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  <c r="AB22" s="317"/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7"/>
      <c r="AP22" s="317"/>
      <c r="AQ22" s="317"/>
      <c r="AR22" s="317"/>
      <c r="AS22" s="317"/>
      <c r="AT22" s="317"/>
      <c r="AU22" s="317"/>
      <c r="AV22" s="317"/>
      <c r="AW22" s="317"/>
      <c r="AX22" s="317"/>
      <c r="AY22" s="317"/>
      <c r="AZ22" s="317"/>
      <c r="BA22" s="317"/>
      <c r="BB22" s="317"/>
      <c r="BC22" s="317"/>
      <c r="BD22" s="317"/>
      <c r="BE22" s="317"/>
      <c r="BF22" s="317"/>
      <c r="BG22" s="318"/>
      <c r="BH22" s="257">
        <f>BH7+BH11++BH19</f>
        <v>1748102.8800000001</v>
      </c>
      <c r="BI22" s="267"/>
      <c r="BJ22" s="267"/>
      <c r="BK22" s="267"/>
      <c r="BL22" s="267"/>
      <c r="BM22" s="267"/>
      <c r="BN22" s="267"/>
      <c r="BO22" s="267"/>
      <c r="BP22" s="267"/>
      <c r="BQ22" s="268"/>
      <c r="BR22" s="257">
        <f>BR7+BR11+BR19</f>
        <v>1453812.03</v>
      </c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8"/>
      <c r="CG22" s="257"/>
      <c r="CH22" s="267"/>
      <c r="CI22" s="267"/>
      <c r="CJ22" s="267"/>
      <c r="CK22" s="267"/>
      <c r="CL22" s="267"/>
      <c r="CM22" s="267"/>
      <c r="CN22" s="267"/>
      <c r="CO22" s="267"/>
      <c r="CP22" s="267"/>
      <c r="CQ22" s="267"/>
      <c r="CR22" s="267"/>
      <c r="CS22" s="267"/>
      <c r="CT22" s="267"/>
      <c r="CU22" s="267"/>
      <c r="CV22" s="267"/>
      <c r="CW22" s="268"/>
      <c r="CX22" s="257">
        <f>CX7+CX11+CX19</f>
        <v>294290.84999999998</v>
      </c>
      <c r="CY22" s="258"/>
      <c r="CZ22" s="258"/>
      <c r="DA22" s="258"/>
      <c r="DB22" s="258"/>
      <c r="DC22" s="258"/>
      <c r="DD22" s="258"/>
      <c r="DE22" s="258"/>
      <c r="DF22" s="258"/>
      <c r="DG22" s="258"/>
      <c r="DH22" s="258"/>
      <c r="DI22" s="258"/>
      <c r="DJ22" s="259"/>
      <c r="DK22" s="266"/>
      <c r="DL22" s="267"/>
      <c r="DM22" s="267"/>
      <c r="DN22" s="267"/>
      <c r="DO22" s="267"/>
      <c r="DP22" s="267"/>
      <c r="DQ22" s="267"/>
      <c r="DR22" s="267"/>
      <c r="DS22" s="267"/>
      <c r="DT22" s="267"/>
      <c r="DU22" s="267"/>
      <c r="DV22" s="268"/>
      <c r="DY22" s="52">
        <f>4813947.12*5.1/100</f>
        <v>245511.30312</v>
      </c>
    </row>
    <row r="23" spans="1:129" ht="27" customHeight="1" x14ac:dyDescent="0.25">
      <c r="A23" s="372" t="s">
        <v>229</v>
      </c>
      <c r="B23" s="373"/>
      <c r="C23" s="373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3"/>
      <c r="Z23" s="373"/>
      <c r="AA23" s="373"/>
      <c r="AB23" s="373"/>
      <c r="AC23" s="373"/>
      <c r="AD23" s="373"/>
      <c r="AE23" s="373"/>
      <c r="AF23" s="373"/>
      <c r="AG23" s="373"/>
      <c r="AH23" s="373"/>
      <c r="AI23" s="373"/>
      <c r="AJ23" s="373"/>
      <c r="AK23" s="373"/>
      <c r="AL23" s="373"/>
      <c r="AM23" s="373"/>
      <c r="AN23" s="373"/>
      <c r="AO23" s="373"/>
      <c r="AP23" s="373"/>
      <c r="AQ23" s="373"/>
      <c r="AR23" s="373"/>
      <c r="AS23" s="373"/>
      <c r="AT23" s="373"/>
      <c r="AU23" s="373"/>
      <c r="AV23" s="373"/>
      <c r="AW23" s="373"/>
      <c r="AX23" s="373"/>
      <c r="AY23" s="373"/>
      <c r="AZ23" s="373"/>
      <c r="BA23" s="373"/>
      <c r="BB23" s="373"/>
      <c r="BC23" s="373"/>
      <c r="BD23" s="373"/>
      <c r="BE23" s="373"/>
      <c r="BF23" s="373"/>
      <c r="BG23" s="373"/>
      <c r="BH23" s="373"/>
      <c r="BI23" s="373"/>
      <c r="BJ23" s="373"/>
      <c r="BK23" s="373"/>
      <c r="BL23" s="373"/>
      <c r="BM23" s="373"/>
      <c r="BN23" s="373"/>
      <c r="BO23" s="373"/>
      <c r="BP23" s="373"/>
      <c r="BQ23" s="373"/>
      <c r="BR23" s="373"/>
      <c r="BS23" s="373"/>
      <c r="BT23" s="373"/>
      <c r="BU23" s="373"/>
      <c r="BV23" s="373"/>
      <c r="BW23" s="373"/>
      <c r="BX23" s="373"/>
      <c r="BY23" s="373"/>
      <c r="BZ23" s="373"/>
      <c r="CA23" s="373"/>
      <c r="CB23" s="373"/>
      <c r="CC23" s="373"/>
      <c r="CD23" s="373"/>
      <c r="CE23" s="373"/>
      <c r="CF23" s="373"/>
      <c r="CG23" s="373"/>
      <c r="CH23" s="373"/>
      <c r="CI23" s="373"/>
      <c r="CJ23" s="373"/>
      <c r="CK23" s="373"/>
      <c r="CL23" s="373"/>
      <c r="CM23" s="373"/>
      <c r="CN23" s="373"/>
      <c r="CO23" s="373"/>
      <c r="CP23" s="373"/>
      <c r="CQ23" s="373"/>
      <c r="CR23" s="373"/>
      <c r="CS23" s="373"/>
      <c r="CT23" s="373"/>
      <c r="CU23" s="373"/>
      <c r="CV23" s="373"/>
      <c r="CW23" s="373"/>
      <c r="CX23" s="373"/>
      <c r="CY23" s="373"/>
      <c r="CZ23" s="373"/>
      <c r="DA23" s="373"/>
      <c r="DB23" s="373"/>
      <c r="DC23" s="373"/>
      <c r="DD23" s="373"/>
      <c r="DE23" s="373"/>
      <c r="DF23" s="373"/>
      <c r="DG23" s="373"/>
      <c r="DH23" s="373"/>
      <c r="DI23" s="373"/>
      <c r="DJ23" s="373"/>
      <c r="DK23" s="373"/>
      <c r="DL23" s="373"/>
      <c r="DM23" s="373"/>
      <c r="DN23" s="373"/>
      <c r="DO23" s="373"/>
      <c r="DP23" s="373"/>
      <c r="DQ23" s="373"/>
      <c r="DR23" s="373"/>
      <c r="DS23" s="373"/>
      <c r="DT23" s="373"/>
      <c r="DU23" s="373"/>
      <c r="DV23" s="373"/>
      <c r="DY23" s="41">
        <f>BR22-1453812.03</f>
        <v>0</v>
      </c>
    </row>
    <row r="24" spans="1:129" s="2" customFormat="1" ht="68.25" customHeight="1" x14ac:dyDescent="0.2">
      <c r="A24" s="371" t="s">
        <v>256</v>
      </c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371"/>
      <c r="Y24" s="371"/>
      <c r="Z24" s="371"/>
      <c r="AA24" s="371"/>
      <c r="AB24" s="371"/>
      <c r="AC24" s="371"/>
      <c r="AD24" s="371"/>
      <c r="AE24" s="371"/>
      <c r="AF24" s="371"/>
      <c r="AG24" s="371"/>
      <c r="AH24" s="371"/>
      <c r="AI24" s="371"/>
      <c r="AJ24" s="371"/>
      <c r="AK24" s="371"/>
      <c r="AL24" s="371"/>
      <c r="AM24" s="371"/>
      <c r="AN24" s="371"/>
      <c r="AO24" s="371"/>
      <c r="AP24" s="371"/>
      <c r="AQ24" s="371"/>
      <c r="AR24" s="371"/>
      <c r="AS24" s="371"/>
      <c r="AT24" s="371"/>
      <c r="AU24" s="371"/>
      <c r="AV24" s="371"/>
      <c r="AW24" s="371"/>
      <c r="AX24" s="371"/>
      <c r="AY24" s="371"/>
      <c r="AZ24" s="371"/>
      <c r="BA24" s="371"/>
      <c r="BB24" s="371"/>
      <c r="BC24" s="371"/>
      <c r="BD24" s="371"/>
      <c r="BE24" s="371"/>
      <c r="BF24" s="371"/>
      <c r="BG24" s="371"/>
      <c r="BH24" s="371"/>
      <c r="BI24" s="371"/>
      <c r="BJ24" s="371"/>
      <c r="BK24" s="371"/>
      <c r="BL24" s="371"/>
      <c r="BM24" s="371"/>
      <c r="BN24" s="371"/>
      <c r="BO24" s="371"/>
      <c r="BP24" s="371"/>
      <c r="BQ24" s="371"/>
      <c r="BR24" s="371"/>
      <c r="BS24" s="371"/>
      <c r="BT24" s="371"/>
      <c r="BU24" s="371"/>
      <c r="BV24" s="371"/>
      <c r="BW24" s="371"/>
      <c r="BX24" s="371"/>
      <c r="BY24" s="371"/>
      <c r="BZ24" s="371"/>
      <c r="CA24" s="371"/>
      <c r="CB24" s="371"/>
      <c r="CC24" s="371"/>
      <c r="CD24" s="371"/>
      <c r="CE24" s="371"/>
      <c r="CF24" s="371"/>
      <c r="CG24" s="371"/>
      <c r="CH24" s="371"/>
      <c r="CI24" s="371"/>
      <c r="CJ24" s="371"/>
      <c r="CK24" s="371"/>
      <c r="CL24" s="371"/>
      <c r="CM24" s="371"/>
      <c r="CN24" s="371"/>
      <c r="CO24" s="371"/>
      <c r="CP24" s="371"/>
      <c r="CQ24" s="371"/>
      <c r="CR24" s="371"/>
      <c r="CS24" s="371"/>
      <c r="CT24" s="371"/>
      <c r="CU24" s="371"/>
      <c r="CV24" s="371"/>
      <c r="CW24" s="371"/>
      <c r="CX24" s="371"/>
      <c r="CY24" s="371"/>
      <c r="CZ24" s="371"/>
      <c r="DA24" s="371"/>
      <c r="DB24" s="371"/>
      <c r="DC24" s="371"/>
      <c r="DD24" s="371"/>
      <c r="DE24" s="371"/>
      <c r="DF24" s="371"/>
      <c r="DG24" s="371"/>
      <c r="DH24" s="371"/>
      <c r="DI24" s="371"/>
      <c r="DJ24" s="371"/>
      <c r="DK24" s="371"/>
      <c r="DL24" s="371"/>
      <c r="DM24" s="371"/>
      <c r="DN24" s="371"/>
      <c r="DO24" s="371"/>
      <c r="DP24" s="371"/>
      <c r="DQ24" s="371"/>
      <c r="DR24" s="371"/>
      <c r="DS24" s="371"/>
      <c r="DT24" s="371"/>
      <c r="DU24" s="371"/>
      <c r="DV24" s="371"/>
      <c r="DY24" s="51">
        <f>DY22+DY17+DY15+DY12+DY10</f>
        <v>1493648.58748</v>
      </c>
    </row>
    <row r="25" spans="1:129" ht="32.25" customHeight="1" x14ac:dyDescent="0.25"/>
  </sheetData>
  <mergeCells count="164"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341" t="s">
        <v>213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  <c r="AP1" s="342"/>
      <c r="AQ1" s="342"/>
      <c r="AR1" s="342"/>
      <c r="AS1" s="342"/>
      <c r="AT1" s="342"/>
      <c r="AU1" s="342"/>
      <c r="AV1" s="342"/>
      <c r="AW1" s="342"/>
      <c r="AX1" s="342"/>
      <c r="AY1" s="342"/>
      <c r="AZ1" s="342"/>
      <c r="BA1" s="342"/>
      <c r="BB1" s="342"/>
      <c r="BC1" s="342"/>
      <c r="BD1" s="342"/>
      <c r="BE1" s="342"/>
      <c r="BF1" s="342"/>
      <c r="BG1" s="342"/>
      <c r="BH1" s="342"/>
      <c r="BI1" s="342"/>
      <c r="BJ1" s="342"/>
      <c r="BK1" s="342"/>
      <c r="BL1" s="342"/>
      <c r="BM1" s="342"/>
      <c r="BN1" s="342"/>
      <c r="BO1" s="342"/>
      <c r="BP1" s="342"/>
      <c r="BQ1" s="342"/>
      <c r="BR1" s="342"/>
      <c r="BS1" s="342"/>
      <c r="BT1" s="342"/>
      <c r="BU1" s="342"/>
      <c r="BV1" s="342"/>
      <c r="BW1" s="342"/>
      <c r="BX1" s="342"/>
      <c r="BY1" s="342"/>
      <c r="BZ1" s="342"/>
      <c r="CA1" s="342"/>
      <c r="CB1" s="342"/>
      <c r="CC1" s="342"/>
      <c r="CD1" s="342"/>
      <c r="CE1" s="342"/>
      <c r="CF1" s="342"/>
      <c r="CG1" s="342"/>
      <c r="CH1" s="342"/>
      <c r="CI1" s="342"/>
      <c r="CJ1" s="342"/>
      <c r="CK1" s="342"/>
      <c r="CL1" s="342"/>
      <c r="CM1" s="342"/>
      <c r="CN1" s="342"/>
      <c r="CO1" s="342"/>
      <c r="CP1" s="342"/>
      <c r="CQ1" s="342"/>
      <c r="CR1" s="342"/>
      <c r="CS1" s="342"/>
      <c r="CT1" s="342"/>
      <c r="CU1" s="342"/>
      <c r="CV1" s="342"/>
      <c r="CW1" s="342"/>
      <c r="CX1" s="342"/>
      <c r="CY1" s="342"/>
      <c r="CZ1" s="342"/>
      <c r="DA1" s="342"/>
      <c r="DB1" s="342"/>
      <c r="DC1" s="342"/>
      <c r="DD1" s="342"/>
      <c r="DE1" s="342"/>
      <c r="DF1" s="342"/>
      <c r="DG1" s="342"/>
      <c r="DH1" s="342"/>
      <c r="DI1" s="342"/>
      <c r="DJ1" s="342"/>
      <c r="DK1" s="342"/>
      <c r="DL1" s="342"/>
      <c r="DM1" s="342"/>
      <c r="DN1" s="342"/>
      <c r="DO1" s="342"/>
      <c r="DP1" s="342"/>
      <c r="DQ1" s="342"/>
      <c r="DR1" s="342"/>
      <c r="DS1" s="342"/>
      <c r="DT1" s="342"/>
      <c r="DU1" s="342"/>
      <c r="DV1" s="342"/>
      <c r="DW1" s="342"/>
      <c r="DX1" s="342"/>
      <c r="DY1" s="342"/>
      <c r="DZ1" s="342"/>
      <c r="EA1" s="342"/>
      <c r="EB1" s="342"/>
      <c r="EC1" s="342"/>
      <c r="ED1" s="342"/>
      <c r="EE1" s="342"/>
      <c r="EF1" s="342"/>
      <c r="EG1" s="342"/>
      <c r="EH1" s="342"/>
      <c r="EI1" s="342"/>
    </row>
    <row r="2" spans="1:139" s="5" customFormat="1" ht="12.75" customHeight="1" x14ac:dyDescent="0.25"/>
    <row r="3" spans="1:139" s="3" customFormat="1" ht="15" customHeight="1" x14ac:dyDescent="0.2">
      <c r="A3" s="323" t="s">
        <v>3</v>
      </c>
      <c r="B3" s="324"/>
      <c r="C3" s="324"/>
      <c r="D3" s="324"/>
      <c r="E3" s="324"/>
      <c r="F3" s="325"/>
      <c r="G3" s="323" t="s">
        <v>45</v>
      </c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5"/>
      <c r="AB3" s="323" t="s">
        <v>219</v>
      </c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5"/>
      <c r="AP3" s="323" t="s">
        <v>54</v>
      </c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  <c r="BC3" s="325"/>
      <c r="BD3" s="323" t="s">
        <v>55</v>
      </c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3" t="s">
        <v>237</v>
      </c>
      <c r="BS3" s="324"/>
      <c r="BT3" s="324"/>
      <c r="BU3" s="324"/>
      <c r="BV3" s="324"/>
      <c r="BW3" s="324"/>
      <c r="BX3" s="324"/>
      <c r="BY3" s="324"/>
      <c r="BZ3" s="324"/>
      <c r="CA3" s="324"/>
      <c r="CB3" s="324"/>
      <c r="CC3" s="324"/>
      <c r="CD3" s="324"/>
      <c r="CE3" s="325"/>
      <c r="CF3" s="332" t="s">
        <v>0</v>
      </c>
      <c r="CG3" s="290"/>
      <c r="CH3" s="290"/>
      <c r="CI3" s="290"/>
      <c r="CJ3" s="290"/>
      <c r="CK3" s="290"/>
      <c r="CL3" s="290"/>
      <c r="CM3" s="290"/>
      <c r="CN3" s="290"/>
      <c r="CO3" s="290"/>
      <c r="CP3" s="290"/>
      <c r="CQ3" s="290"/>
      <c r="CR3" s="290"/>
      <c r="CS3" s="290"/>
      <c r="CT3" s="290"/>
      <c r="CU3" s="290"/>
      <c r="CV3" s="290"/>
      <c r="CW3" s="290"/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  <c r="DJ3" s="290"/>
      <c r="DK3" s="290"/>
      <c r="DL3" s="290"/>
      <c r="DM3" s="290"/>
      <c r="DN3" s="290"/>
      <c r="DO3" s="290"/>
      <c r="DP3" s="290"/>
      <c r="DQ3" s="290"/>
      <c r="DR3" s="290"/>
      <c r="DS3" s="290"/>
      <c r="DT3" s="290"/>
      <c r="DU3" s="290"/>
      <c r="DV3" s="290"/>
      <c r="DW3" s="290"/>
      <c r="DX3" s="290"/>
      <c r="DY3" s="290"/>
      <c r="DZ3" s="290"/>
      <c r="EA3" s="290"/>
      <c r="EB3" s="290"/>
      <c r="EC3" s="290"/>
      <c r="ED3" s="290"/>
      <c r="EE3" s="290"/>
      <c r="EF3" s="290"/>
      <c r="EG3" s="290"/>
      <c r="EH3" s="290"/>
      <c r="EI3" s="291"/>
    </row>
    <row r="4" spans="1:139" s="3" customFormat="1" ht="65.25" customHeight="1" x14ac:dyDescent="0.2">
      <c r="A4" s="326"/>
      <c r="B4" s="327"/>
      <c r="C4" s="327"/>
      <c r="D4" s="327"/>
      <c r="E4" s="327"/>
      <c r="F4" s="328"/>
      <c r="G4" s="326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  <c r="Y4" s="327"/>
      <c r="Z4" s="327"/>
      <c r="AA4" s="328"/>
      <c r="AB4" s="326"/>
      <c r="AC4" s="32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8"/>
      <c r="AP4" s="326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7"/>
      <c r="BC4" s="328"/>
      <c r="BD4" s="326"/>
      <c r="BE4" s="327"/>
      <c r="BF4" s="327"/>
      <c r="BG4" s="327"/>
      <c r="BH4" s="327"/>
      <c r="BI4" s="327"/>
      <c r="BJ4" s="327"/>
      <c r="BK4" s="327"/>
      <c r="BL4" s="327"/>
      <c r="BM4" s="327"/>
      <c r="BN4" s="327"/>
      <c r="BO4" s="327"/>
      <c r="BP4" s="327"/>
      <c r="BQ4" s="327"/>
      <c r="BR4" s="326"/>
      <c r="BS4" s="327"/>
      <c r="BT4" s="327"/>
      <c r="BU4" s="327"/>
      <c r="BV4" s="327"/>
      <c r="BW4" s="327"/>
      <c r="BX4" s="327"/>
      <c r="BY4" s="327"/>
      <c r="BZ4" s="327"/>
      <c r="CA4" s="327"/>
      <c r="CB4" s="327"/>
      <c r="CC4" s="327"/>
      <c r="CD4" s="327"/>
      <c r="CE4" s="328"/>
      <c r="CF4" s="340" t="s">
        <v>168</v>
      </c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6"/>
      <c r="CT4" s="340" t="s">
        <v>176</v>
      </c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6"/>
      <c r="DJ4" s="383" t="s">
        <v>18</v>
      </c>
      <c r="DK4" s="383"/>
      <c r="DL4" s="383"/>
      <c r="DM4" s="383"/>
      <c r="DN4" s="383"/>
      <c r="DO4" s="383"/>
      <c r="DP4" s="383"/>
      <c r="DQ4" s="383"/>
      <c r="DR4" s="383"/>
      <c r="DS4" s="383"/>
      <c r="DT4" s="383"/>
      <c r="DU4" s="383"/>
      <c r="DV4" s="383"/>
      <c r="DW4" s="383"/>
      <c r="DX4" s="383"/>
      <c r="DY4" s="383"/>
      <c r="DZ4" s="383"/>
      <c r="EA4" s="383"/>
      <c r="EB4" s="383"/>
      <c r="EC4" s="383"/>
      <c r="ED4" s="383"/>
      <c r="EE4" s="383"/>
      <c r="EF4" s="383"/>
      <c r="EG4" s="383"/>
      <c r="EH4" s="383"/>
      <c r="EI4" s="384"/>
    </row>
    <row r="5" spans="1:139" s="3" customFormat="1" ht="27" customHeight="1" x14ac:dyDescent="0.2">
      <c r="A5" s="329"/>
      <c r="B5" s="330"/>
      <c r="C5" s="330"/>
      <c r="D5" s="330"/>
      <c r="E5" s="330"/>
      <c r="F5" s="331"/>
      <c r="G5" s="329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1"/>
      <c r="AB5" s="329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1"/>
      <c r="AP5" s="329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1"/>
      <c r="BD5" s="329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29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1"/>
      <c r="CF5" s="307"/>
      <c r="CG5" s="308"/>
      <c r="CH5" s="308"/>
      <c r="CI5" s="308"/>
      <c r="CJ5" s="308"/>
      <c r="CK5" s="308"/>
      <c r="CL5" s="308"/>
      <c r="CM5" s="308"/>
      <c r="CN5" s="308"/>
      <c r="CO5" s="308"/>
      <c r="CP5" s="308"/>
      <c r="CQ5" s="308"/>
      <c r="CR5" s="308"/>
      <c r="CS5" s="309"/>
      <c r="CT5" s="307"/>
      <c r="CU5" s="308"/>
      <c r="CV5" s="308"/>
      <c r="CW5" s="308"/>
      <c r="CX5" s="308"/>
      <c r="CY5" s="308"/>
      <c r="CZ5" s="308"/>
      <c r="DA5" s="308"/>
      <c r="DB5" s="308"/>
      <c r="DC5" s="308"/>
      <c r="DD5" s="308"/>
      <c r="DE5" s="308"/>
      <c r="DF5" s="308"/>
      <c r="DG5" s="308"/>
      <c r="DH5" s="308"/>
      <c r="DI5" s="309"/>
      <c r="DJ5" s="332" t="s">
        <v>2</v>
      </c>
      <c r="DK5" s="333"/>
      <c r="DL5" s="333"/>
      <c r="DM5" s="333"/>
      <c r="DN5" s="333"/>
      <c r="DO5" s="333"/>
      <c r="DP5" s="333"/>
      <c r="DQ5" s="333"/>
      <c r="DR5" s="333"/>
      <c r="DS5" s="333"/>
      <c r="DT5" s="333"/>
      <c r="DU5" s="333"/>
      <c r="DV5" s="334"/>
      <c r="DW5" s="332" t="s">
        <v>43</v>
      </c>
      <c r="DX5" s="333"/>
      <c r="DY5" s="333"/>
      <c r="DZ5" s="333"/>
      <c r="EA5" s="333"/>
      <c r="EB5" s="333"/>
      <c r="EC5" s="333"/>
      <c r="ED5" s="333"/>
      <c r="EE5" s="333"/>
      <c r="EF5" s="333"/>
      <c r="EG5" s="333"/>
      <c r="EH5" s="333"/>
      <c r="EI5" s="334"/>
    </row>
    <row r="6" spans="1:139" s="7" customFormat="1" ht="12.75" x14ac:dyDescent="0.2">
      <c r="A6" s="335">
        <v>1</v>
      </c>
      <c r="B6" s="336"/>
      <c r="C6" s="336"/>
      <c r="D6" s="336"/>
      <c r="E6" s="336"/>
      <c r="F6" s="337"/>
      <c r="G6" s="335">
        <v>2</v>
      </c>
      <c r="H6" s="336"/>
      <c r="I6" s="336"/>
      <c r="J6" s="336"/>
      <c r="K6" s="336"/>
      <c r="L6" s="336"/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7"/>
      <c r="AB6" s="335">
        <v>3</v>
      </c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7"/>
      <c r="AP6" s="335">
        <v>4</v>
      </c>
      <c r="AQ6" s="336"/>
      <c r="AR6" s="336"/>
      <c r="AS6" s="336"/>
      <c r="AT6" s="336"/>
      <c r="AU6" s="336"/>
      <c r="AV6" s="336"/>
      <c r="AW6" s="336"/>
      <c r="AX6" s="336"/>
      <c r="AY6" s="336"/>
      <c r="AZ6" s="336"/>
      <c r="BA6" s="336"/>
      <c r="BB6" s="336"/>
      <c r="BC6" s="337"/>
      <c r="BD6" s="335">
        <v>5</v>
      </c>
      <c r="BE6" s="336"/>
      <c r="BF6" s="336"/>
      <c r="BG6" s="336"/>
      <c r="BH6" s="336"/>
      <c r="BI6" s="336"/>
      <c r="BJ6" s="336"/>
      <c r="BK6" s="336"/>
      <c r="BL6" s="336"/>
      <c r="BM6" s="336"/>
      <c r="BN6" s="336"/>
      <c r="BO6" s="336"/>
      <c r="BP6" s="336"/>
      <c r="BQ6" s="336"/>
      <c r="BR6" s="335">
        <v>6</v>
      </c>
      <c r="BS6" s="336"/>
      <c r="BT6" s="336"/>
      <c r="BU6" s="336"/>
      <c r="BV6" s="336"/>
      <c r="BW6" s="336"/>
      <c r="BX6" s="336"/>
      <c r="BY6" s="336"/>
      <c r="BZ6" s="336"/>
      <c r="CA6" s="336"/>
      <c r="CB6" s="336"/>
      <c r="CC6" s="336"/>
      <c r="CD6" s="336"/>
      <c r="CE6" s="337"/>
      <c r="CF6" s="335">
        <v>7</v>
      </c>
      <c r="CG6" s="336"/>
      <c r="CH6" s="336"/>
      <c r="CI6" s="336"/>
      <c r="CJ6" s="336"/>
      <c r="CK6" s="336"/>
      <c r="CL6" s="336"/>
      <c r="CM6" s="336"/>
      <c r="CN6" s="336"/>
      <c r="CO6" s="336"/>
      <c r="CP6" s="336"/>
      <c r="CQ6" s="336"/>
      <c r="CR6" s="336"/>
      <c r="CS6" s="337"/>
      <c r="CT6" s="335">
        <v>8</v>
      </c>
      <c r="CU6" s="336"/>
      <c r="CV6" s="336"/>
      <c r="CW6" s="336"/>
      <c r="CX6" s="336"/>
      <c r="CY6" s="336"/>
      <c r="CZ6" s="336"/>
      <c r="DA6" s="336"/>
      <c r="DB6" s="336"/>
      <c r="DC6" s="336"/>
      <c r="DD6" s="336"/>
      <c r="DE6" s="336"/>
      <c r="DF6" s="336"/>
      <c r="DG6" s="336"/>
      <c r="DH6" s="336"/>
      <c r="DI6" s="337"/>
      <c r="DJ6" s="335">
        <v>9</v>
      </c>
      <c r="DK6" s="336"/>
      <c r="DL6" s="336"/>
      <c r="DM6" s="336"/>
      <c r="DN6" s="336"/>
      <c r="DO6" s="336"/>
      <c r="DP6" s="336"/>
      <c r="DQ6" s="336"/>
      <c r="DR6" s="336"/>
      <c r="DS6" s="336"/>
      <c r="DT6" s="336"/>
      <c r="DU6" s="336"/>
      <c r="DV6" s="337"/>
      <c r="DW6" s="335">
        <v>10</v>
      </c>
      <c r="DX6" s="336"/>
      <c r="DY6" s="336"/>
      <c r="DZ6" s="336"/>
      <c r="EA6" s="336"/>
      <c r="EB6" s="336"/>
      <c r="EC6" s="336"/>
      <c r="ED6" s="336"/>
      <c r="EE6" s="336"/>
      <c r="EF6" s="336"/>
      <c r="EG6" s="336"/>
      <c r="EH6" s="336"/>
      <c r="EI6" s="337"/>
    </row>
    <row r="7" spans="1:139" s="6" customFormat="1" ht="66.75" customHeight="1" x14ac:dyDescent="0.2">
      <c r="A7" s="375" t="s">
        <v>6</v>
      </c>
      <c r="B7" s="376"/>
      <c r="C7" s="376"/>
      <c r="D7" s="376"/>
      <c r="E7" s="376"/>
      <c r="F7" s="377"/>
      <c r="G7" s="322" t="s">
        <v>46</v>
      </c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8"/>
      <c r="AB7" s="266"/>
      <c r="AC7" s="267"/>
      <c r="AD7" s="267"/>
      <c r="AE7" s="267"/>
      <c r="AF7" s="267"/>
      <c r="AG7" s="267"/>
      <c r="AH7" s="267"/>
      <c r="AI7" s="267"/>
      <c r="AJ7" s="267"/>
      <c r="AK7" s="267"/>
      <c r="AL7" s="267"/>
      <c r="AM7" s="267"/>
      <c r="AN7" s="267"/>
      <c r="AO7" s="268"/>
      <c r="AP7" s="266"/>
      <c r="AQ7" s="267"/>
      <c r="AR7" s="267"/>
      <c r="AS7" s="267"/>
      <c r="AT7" s="267"/>
      <c r="AU7" s="267"/>
      <c r="AV7" s="267"/>
      <c r="AW7" s="267"/>
      <c r="AX7" s="267"/>
      <c r="AY7" s="267"/>
      <c r="AZ7" s="267"/>
      <c r="BA7" s="267"/>
      <c r="BB7" s="267"/>
      <c r="BC7" s="268"/>
      <c r="BD7" s="266"/>
      <c r="BE7" s="267"/>
      <c r="BF7" s="267"/>
      <c r="BG7" s="267"/>
      <c r="BH7" s="267"/>
      <c r="BI7" s="267"/>
      <c r="BJ7" s="267"/>
      <c r="BK7" s="267"/>
      <c r="BL7" s="267"/>
      <c r="BM7" s="267"/>
      <c r="BN7" s="267"/>
      <c r="BO7" s="267"/>
      <c r="BP7" s="267"/>
      <c r="BQ7" s="267"/>
      <c r="BR7" s="266"/>
      <c r="BS7" s="267"/>
      <c r="BT7" s="267"/>
      <c r="BU7" s="267"/>
      <c r="BV7" s="267"/>
      <c r="BW7" s="267"/>
      <c r="BX7" s="267"/>
      <c r="BY7" s="267"/>
      <c r="BZ7" s="267"/>
      <c r="CA7" s="267"/>
      <c r="CB7" s="267"/>
      <c r="CC7" s="267"/>
      <c r="CD7" s="267"/>
      <c r="CE7" s="268"/>
      <c r="CF7" s="266"/>
      <c r="CG7" s="267"/>
      <c r="CH7" s="267"/>
      <c r="CI7" s="267"/>
      <c r="CJ7" s="267"/>
      <c r="CK7" s="267"/>
      <c r="CL7" s="267"/>
      <c r="CM7" s="267"/>
      <c r="CN7" s="267"/>
      <c r="CO7" s="267"/>
      <c r="CP7" s="267"/>
      <c r="CQ7" s="267"/>
      <c r="CR7" s="267"/>
      <c r="CS7" s="268"/>
      <c r="CT7" s="266"/>
      <c r="CU7" s="267"/>
      <c r="CV7" s="267"/>
      <c r="CW7" s="267"/>
      <c r="CX7" s="267"/>
      <c r="CY7" s="267"/>
      <c r="CZ7" s="267"/>
      <c r="DA7" s="267"/>
      <c r="DB7" s="267"/>
      <c r="DC7" s="267"/>
      <c r="DD7" s="267"/>
      <c r="DE7" s="267"/>
      <c r="DF7" s="267"/>
      <c r="DG7" s="267"/>
      <c r="DH7" s="267"/>
      <c r="DI7" s="268"/>
      <c r="DJ7" s="266"/>
      <c r="DK7" s="267"/>
      <c r="DL7" s="267"/>
      <c r="DM7" s="267"/>
      <c r="DN7" s="267"/>
      <c r="DO7" s="267"/>
      <c r="DP7" s="267"/>
      <c r="DQ7" s="267"/>
      <c r="DR7" s="267"/>
      <c r="DS7" s="267"/>
      <c r="DT7" s="267"/>
      <c r="DU7" s="267"/>
      <c r="DV7" s="268"/>
      <c r="DW7" s="266"/>
      <c r="DX7" s="267"/>
      <c r="DY7" s="267"/>
      <c r="DZ7" s="267"/>
      <c r="EA7" s="267"/>
      <c r="EB7" s="267"/>
      <c r="EC7" s="267"/>
      <c r="ED7" s="267"/>
      <c r="EE7" s="267"/>
      <c r="EF7" s="267"/>
      <c r="EG7" s="267"/>
      <c r="EH7" s="267"/>
      <c r="EI7" s="268"/>
    </row>
    <row r="8" spans="1:139" s="6" customFormat="1" ht="93" customHeight="1" x14ac:dyDescent="0.2">
      <c r="A8" s="375" t="s">
        <v>25</v>
      </c>
      <c r="B8" s="376"/>
      <c r="C8" s="376"/>
      <c r="D8" s="376"/>
      <c r="E8" s="376"/>
      <c r="F8" s="377"/>
      <c r="G8" s="322" t="s">
        <v>47</v>
      </c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8"/>
      <c r="AB8" s="266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8"/>
      <c r="AP8" s="266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8"/>
      <c r="BD8" s="266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7"/>
      <c r="BR8" s="266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8"/>
      <c r="CF8" s="266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8"/>
      <c r="CT8" s="266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8"/>
      <c r="DJ8" s="266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7"/>
      <c r="DV8" s="268"/>
      <c r="DW8" s="266"/>
      <c r="DX8" s="267"/>
      <c r="DY8" s="267"/>
      <c r="DZ8" s="267"/>
      <c r="EA8" s="267"/>
      <c r="EB8" s="267"/>
      <c r="EC8" s="267"/>
      <c r="ED8" s="267"/>
      <c r="EE8" s="267"/>
      <c r="EF8" s="267"/>
      <c r="EG8" s="267"/>
      <c r="EH8" s="267"/>
      <c r="EI8" s="268"/>
    </row>
    <row r="9" spans="1:139" s="6" customFormat="1" ht="16.5" customHeight="1" x14ac:dyDescent="0.2">
      <c r="A9" s="375" t="s">
        <v>7</v>
      </c>
      <c r="B9" s="376"/>
      <c r="C9" s="376"/>
      <c r="D9" s="376"/>
      <c r="E9" s="376"/>
      <c r="F9" s="377"/>
      <c r="G9" s="322" t="s">
        <v>48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8"/>
      <c r="AB9" s="266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8"/>
      <c r="AP9" s="266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8"/>
      <c r="BD9" s="266"/>
      <c r="BE9" s="267"/>
      <c r="BF9" s="267"/>
      <c r="BG9" s="267"/>
      <c r="BH9" s="267"/>
      <c r="BI9" s="267"/>
      <c r="BJ9" s="267"/>
      <c r="BK9" s="267"/>
      <c r="BL9" s="267"/>
      <c r="BM9" s="267"/>
      <c r="BN9" s="267"/>
      <c r="BO9" s="267"/>
      <c r="BP9" s="267"/>
      <c r="BQ9" s="267"/>
      <c r="BR9" s="266"/>
      <c r="BS9" s="267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8"/>
      <c r="CF9" s="266"/>
      <c r="CG9" s="267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8"/>
      <c r="CT9" s="266"/>
      <c r="CU9" s="267"/>
      <c r="CV9" s="267"/>
      <c r="CW9" s="267"/>
      <c r="CX9" s="267"/>
      <c r="CY9" s="267"/>
      <c r="CZ9" s="267"/>
      <c r="DA9" s="267"/>
      <c r="DB9" s="267"/>
      <c r="DC9" s="267"/>
      <c r="DD9" s="267"/>
      <c r="DE9" s="267"/>
      <c r="DF9" s="267"/>
      <c r="DG9" s="267"/>
      <c r="DH9" s="267"/>
      <c r="DI9" s="268"/>
      <c r="DJ9" s="266"/>
      <c r="DK9" s="267"/>
      <c r="DL9" s="267"/>
      <c r="DM9" s="267"/>
      <c r="DN9" s="267"/>
      <c r="DO9" s="267"/>
      <c r="DP9" s="267"/>
      <c r="DQ9" s="267"/>
      <c r="DR9" s="267"/>
      <c r="DS9" s="267"/>
      <c r="DT9" s="267"/>
      <c r="DU9" s="267"/>
      <c r="DV9" s="268"/>
      <c r="DW9" s="266"/>
      <c r="DX9" s="267"/>
      <c r="DY9" s="267"/>
      <c r="DZ9" s="267"/>
      <c r="EA9" s="267"/>
      <c r="EB9" s="267"/>
      <c r="EC9" s="267"/>
      <c r="ED9" s="267"/>
      <c r="EE9" s="267"/>
      <c r="EF9" s="267"/>
      <c r="EG9" s="267"/>
      <c r="EH9" s="267"/>
      <c r="EI9" s="268"/>
    </row>
    <row r="10" spans="1:139" s="6" customFormat="1" ht="16.5" customHeight="1" x14ac:dyDescent="0.2">
      <c r="A10" s="378"/>
      <c r="B10" s="379"/>
      <c r="C10" s="379"/>
      <c r="D10" s="379"/>
      <c r="E10" s="379"/>
      <c r="F10" s="380"/>
      <c r="G10" s="332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8"/>
      <c r="AB10" s="266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8"/>
      <c r="AP10" s="266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8"/>
      <c r="BD10" s="266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6"/>
      <c r="BS10" s="267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8"/>
      <c r="CF10" s="273"/>
      <c r="CG10" s="274"/>
      <c r="CH10" s="274"/>
      <c r="CI10" s="274"/>
      <c r="CJ10" s="274"/>
      <c r="CK10" s="274"/>
      <c r="CL10" s="274"/>
      <c r="CM10" s="274"/>
      <c r="CN10" s="274"/>
      <c r="CO10" s="274"/>
      <c r="CP10" s="274"/>
      <c r="CQ10" s="274"/>
      <c r="CR10" s="274"/>
      <c r="CS10" s="275"/>
      <c r="CT10" s="273"/>
      <c r="CU10" s="274"/>
      <c r="CV10" s="274"/>
      <c r="CW10" s="274"/>
      <c r="CX10" s="274"/>
      <c r="CY10" s="274"/>
      <c r="CZ10" s="274"/>
      <c r="DA10" s="274"/>
      <c r="DB10" s="274"/>
      <c r="DC10" s="274"/>
      <c r="DD10" s="274"/>
      <c r="DE10" s="274"/>
      <c r="DF10" s="274"/>
      <c r="DG10" s="274"/>
      <c r="DH10" s="274"/>
      <c r="DI10" s="275"/>
      <c r="DJ10" s="273"/>
      <c r="DK10" s="274"/>
      <c r="DL10" s="274"/>
      <c r="DM10" s="274"/>
      <c r="DN10" s="274"/>
      <c r="DO10" s="274"/>
      <c r="DP10" s="274"/>
      <c r="DQ10" s="274"/>
      <c r="DR10" s="274"/>
      <c r="DS10" s="274"/>
      <c r="DT10" s="274"/>
      <c r="DU10" s="274"/>
      <c r="DV10" s="275"/>
      <c r="DW10" s="273"/>
      <c r="DX10" s="274"/>
      <c r="DY10" s="274"/>
      <c r="DZ10" s="274"/>
      <c r="EA10" s="274"/>
      <c r="EB10" s="274"/>
      <c r="EC10" s="274"/>
      <c r="ED10" s="274"/>
      <c r="EE10" s="274"/>
      <c r="EF10" s="274"/>
      <c r="EG10" s="274"/>
      <c r="EH10" s="274"/>
      <c r="EI10" s="275"/>
    </row>
    <row r="11" spans="1:139" s="6" customFormat="1" ht="16.5" customHeight="1" x14ac:dyDescent="0.2">
      <c r="A11" s="375" t="s">
        <v>8</v>
      </c>
      <c r="B11" s="376"/>
      <c r="C11" s="376"/>
      <c r="D11" s="376"/>
      <c r="E11" s="376"/>
      <c r="F11" s="377"/>
      <c r="G11" s="322" t="s">
        <v>50</v>
      </c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8"/>
      <c r="AB11" s="266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8"/>
      <c r="AP11" s="266"/>
      <c r="AQ11" s="267"/>
      <c r="AR11" s="267"/>
      <c r="AS11" s="267"/>
      <c r="AT11" s="267"/>
      <c r="AU11" s="267"/>
      <c r="AV11" s="267"/>
      <c r="AW11" s="267"/>
      <c r="AX11" s="267"/>
      <c r="AY11" s="267"/>
      <c r="AZ11" s="267"/>
      <c r="BA11" s="267"/>
      <c r="BB11" s="267"/>
      <c r="BC11" s="268"/>
      <c r="BD11" s="266"/>
      <c r="BE11" s="267"/>
      <c r="BF11" s="267"/>
      <c r="BG11" s="267"/>
      <c r="BH11" s="267"/>
      <c r="BI11" s="267"/>
      <c r="BJ11" s="267"/>
      <c r="BK11" s="267"/>
      <c r="BL11" s="267"/>
      <c r="BM11" s="267"/>
      <c r="BN11" s="267"/>
      <c r="BO11" s="267"/>
      <c r="BP11" s="267"/>
      <c r="BQ11" s="267"/>
      <c r="BR11" s="266"/>
      <c r="BS11" s="267"/>
      <c r="BT11" s="267"/>
      <c r="BU11" s="267"/>
      <c r="BV11" s="267"/>
      <c r="BW11" s="267"/>
      <c r="BX11" s="267"/>
      <c r="BY11" s="267"/>
      <c r="BZ11" s="267"/>
      <c r="CA11" s="267"/>
      <c r="CB11" s="267"/>
      <c r="CC11" s="267"/>
      <c r="CD11" s="267"/>
      <c r="CE11" s="268"/>
      <c r="CF11" s="266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8"/>
      <c r="CT11" s="266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8"/>
      <c r="DJ11" s="266"/>
      <c r="DK11" s="267"/>
      <c r="DL11" s="267"/>
      <c r="DM11" s="267"/>
      <c r="DN11" s="267"/>
      <c r="DO11" s="267"/>
      <c r="DP11" s="267"/>
      <c r="DQ11" s="267"/>
      <c r="DR11" s="267"/>
      <c r="DS11" s="267"/>
      <c r="DT11" s="267"/>
      <c r="DU11" s="267"/>
      <c r="DV11" s="268"/>
      <c r="DW11" s="266"/>
      <c r="DX11" s="267"/>
      <c r="DY11" s="267"/>
      <c r="DZ11" s="267"/>
      <c r="EA11" s="267"/>
      <c r="EB11" s="267"/>
      <c r="EC11" s="267"/>
      <c r="ED11" s="267"/>
      <c r="EE11" s="267"/>
      <c r="EF11" s="267"/>
      <c r="EG11" s="267"/>
      <c r="EH11" s="267"/>
      <c r="EI11" s="268"/>
    </row>
    <row r="12" spans="1:139" s="6" customFormat="1" ht="16.5" customHeight="1" x14ac:dyDescent="0.2">
      <c r="A12" s="375" t="s">
        <v>11</v>
      </c>
      <c r="B12" s="376"/>
      <c r="C12" s="376"/>
      <c r="D12" s="376"/>
      <c r="E12" s="376"/>
      <c r="F12" s="377"/>
      <c r="G12" s="322" t="s">
        <v>51</v>
      </c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8"/>
      <c r="AB12" s="266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  <c r="AM12" s="267"/>
      <c r="AN12" s="267"/>
      <c r="AO12" s="268"/>
      <c r="AP12" s="266"/>
      <c r="AQ12" s="267"/>
      <c r="AR12" s="267"/>
      <c r="AS12" s="267"/>
      <c r="AT12" s="267"/>
      <c r="AU12" s="267"/>
      <c r="AV12" s="267"/>
      <c r="AW12" s="267"/>
      <c r="AX12" s="267"/>
      <c r="AY12" s="267"/>
      <c r="AZ12" s="267"/>
      <c r="BA12" s="267"/>
      <c r="BB12" s="267"/>
      <c r="BC12" s="268"/>
      <c r="BD12" s="266"/>
      <c r="BE12" s="267"/>
      <c r="BF12" s="267"/>
      <c r="BG12" s="267"/>
      <c r="BH12" s="267"/>
      <c r="BI12" s="267"/>
      <c r="BJ12" s="267"/>
      <c r="BK12" s="267"/>
      <c r="BL12" s="267"/>
      <c r="BM12" s="267"/>
      <c r="BN12" s="267"/>
      <c r="BO12" s="267"/>
      <c r="BP12" s="267"/>
      <c r="BQ12" s="267"/>
      <c r="BR12" s="266"/>
      <c r="BS12" s="267"/>
      <c r="BT12" s="267"/>
      <c r="BU12" s="267"/>
      <c r="BV12" s="267"/>
      <c r="BW12" s="267"/>
      <c r="BX12" s="267"/>
      <c r="BY12" s="267"/>
      <c r="BZ12" s="267"/>
      <c r="CA12" s="267"/>
      <c r="CB12" s="267"/>
      <c r="CC12" s="267"/>
      <c r="CD12" s="267"/>
      <c r="CE12" s="268"/>
      <c r="CF12" s="273"/>
      <c r="CG12" s="274"/>
      <c r="CH12" s="274"/>
      <c r="CI12" s="274"/>
      <c r="CJ12" s="274"/>
      <c r="CK12" s="274"/>
      <c r="CL12" s="274"/>
      <c r="CM12" s="274"/>
      <c r="CN12" s="274"/>
      <c r="CO12" s="274"/>
      <c r="CP12" s="274"/>
      <c r="CQ12" s="274"/>
      <c r="CR12" s="274"/>
      <c r="CS12" s="275"/>
      <c r="CT12" s="273"/>
      <c r="CU12" s="274"/>
      <c r="CV12" s="274"/>
      <c r="CW12" s="274"/>
      <c r="CX12" s="274"/>
      <c r="CY12" s="274"/>
      <c r="CZ12" s="274"/>
      <c r="DA12" s="274"/>
      <c r="DB12" s="274"/>
      <c r="DC12" s="274"/>
      <c r="DD12" s="274"/>
      <c r="DE12" s="274"/>
      <c r="DF12" s="274"/>
      <c r="DG12" s="274"/>
      <c r="DH12" s="274"/>
      <c r="DI12" s="275"/>
      <c r="DJ12" s="273"/>
      <c r="DK12" s="274"/>
      <c r="DL12" s="274"/>
      <c r="DM12" s="274"/>
      <c r="DN12" s="274"/>
      <c r="DO12" s="274"/>
      <c r="DP12" s="274"/>
      <c r="DQ12" s="274"/>
      <c r="DR12" s="274"/>
      <c r="DS12" s="274"/>
      <c r="DT12" s="274"/>
      <c r="DU12" s="274"/>
      <c r="DV12" s="275"/>
      <c r="DW12" s="273"/>
      <c r="DX12" s="274"/>
      <c r="DY12" s="274"/>
      <c r="DZ12" s="274"/>
      <c r="EA12" s="274"/>
      <c r="EB12" s="274"/>
      <c r="EC12" s="274"/>
      <c r="ED12" s="274"/>
      <c r="EE12" s="274"/>
      <c r="EF12" s="274"/>
      <c r="EG12" s="274"/>
      <c r="EH12" s="274"/>
      <c r="EI12" s="275"/>
    </row>
    <row r="13" spans="1:139" s="6" customFormat="1" ht="16.5" customHeight="1" x14ac:dyDescent="0.2">
      <c r="A13" s="375" t="s">
        <v>12</v>
      </c>
      <c r="B13" s="376"/>
      <c r="C13" s="376"/>
      <c r="D13" s="376"/>
      <c r="E13" s="376"/>
      <c r="F13" s="377"/>
      <c r="G13" s="322" t="s">
        <v>52</v>
      </c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8"/>
      <c r="AB13" s="266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8"/>
      <c r="AP13" s="266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7"/>
      <c r="BC13" s="268"/>
      <c r="BD13" s="266"/>
      <c r="BE13" s="267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7"/>
      <c r="BQ13" s="267"/>
      <c r="BR13" s="266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8"/>
      <c r="CF13" s="273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5"/>
      <c r="CT13" s="273"/>
      <c r="CU13" s="274"/>
      <c r="CV13" s="274"/>
      <c r="CW13" s="274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5"/>
      <c r="DJ13" s="273"/>
      <c r="DK13" s="274"/>
      <c r="DL13" s="274"/>
      <c r="DM13" s="274"/>
      <c r="DN13" s="274"/>
      <c r="DO13" s="274"/>
      <c r="DP13" s="274"/>
      <c r="DQ13" s="274"/>
      <c r="DR13" s="274"/>
      <c r="DS13" s="274"/>
      <c r="DT13" s="274"/>
      <c r="DU13" s="274"/>
      <c r="DV13" s="275"/>
      <c r="DW13" s="273"/>
      <c r="DX13" s="274"/>
      <c r="DY13" s="274"/>
      <c r="DZ13" s="274"/>
      <c r="EA13" s="274"/>
      <c r="EB13" s="274"/>
      <c r="EC13" s="274"/>
      <c r="ED13" s="274"/>
      <c r="EE13" s="274"/>
      <c r="EF13" s="274"/>
      <c r="EG13" s="274"/>
      <c r="EH13" s="274"/>
      <c r="EI13" s="275"/>
    </row>
    <row r="14" spans="1:139" s="6" customFormat="1" ht="26.25" customHeight="1" x14ac:dyDescent="0.2">
      <c r="A14" s="375" t="s">
        <v>9</v>
      </c>
      <c r="B14" s="376"/>
      <c r="C14" s="376"/>
      <c r="D14" s="376"/>
      <c r="E14" s="376"/>
      <c r="F14" s="377"/>
      <c r="G14" s="322" t="s">
        <v>53</v>
      </c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8"/>
      <c r="AB14" s="266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7"/>
      <c r="AN14" s="267"/>
      <c r="AO14" s="268"/>
      <c r="AP14" s="266"/>
      <c r="AQ14" s="267"/>
      <c r="AR14" s="267"/>
      <c r="AS14" s="267"/>
      <c r="AT14" s="267"/>
      <c r="AU14" s="267"/>
      <c r="AV14" s="267"/>
      <c r="AW14" s="267"/>
      <c r="AX14" s="267"/>
      <c r="AY14" s="267"/>
      <c r="AZ14" s="267"/>
      <c r="BA14" s="267"/>
      <c r="BB14" s="267"/>
      <c r="BC14" s="268"/>
      <c r="BD14" s="266"/>
      <c r="BE14" s="267"/>
      <c r="BF14" s="267"/>
      <c r="BG14" s="267"/>
      <c r="BH14" s="267"/>
      <c r="BI14" s="267"/>
      <c r="BJ14" s="267"/>
      <c r="BK14" s="267"/>
      <c r="BL14" s="267"/>
      <c r="BM14" s="267"/>
      <c r="BN14" s="267"/>
      <c r="BO14" s="267"/>
      <c r="BP14" s="267"/>
      <c r="BQ14" s="267"/>
      <c r="BR14" s="266"/>
      <c r="BS14" s="267"/>
      <c r="BT14" s="267"/>
      <c r="BU14" s="267"/>
      <c r="BV14" s="267"/>
      <c r="BW14" s="267"/>
      <c r="BX14" s="267"/>
      <c r="BY14" s="267"/>
      <c r="BZ14" s="267"/>
      <c r="CA14" s="267"/>
      <c r="CB14" s="267"/>
      <c r="CC14" s="267"/>
      <c r="CD14" s="267"/>
      <c r="CE14" s="268"/>
      <c r="CF14" s="266"/>
      <c r="CG14" s="267"/>
      <c r="CH14" s="267"/>
      <c r="CI14" s="267"/>
      <c r="CJ14" s="267"/>
      <c r="CK14" s="267"/>
      <c r="CL14" s="267"/>
      <c r="CM14" s="267"/>
      <c r="CN14" s="267"/>
      <c r="CO14" s="267"/>
      <c r="CP14" s="267"/>
      <c r="CQ14" s="267"/>
      <c r="CR14" s="267"/>
      <c r="CS14" s="268"/>
      <c r="CT14" s="266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7"/>
      <c r="DF14" s="267"/>
      <c r="DG14" s="267"/>
      <c r="DH14" s="267"/>
      <c r="DI14" s="268"/>
      <c r="DJ14" s="266"/>
      <c r="DK14" s="267"/>
      <c r="DL14" s="267"/>
      <c r="DM14" s="267"/>
      <c r="DN14" s="267"/>
      <c r="DO14" s="267"/>
      <c r="DP14" s="267"/>
      <c r="DQ14" s="267"/>
      <c r="DR14" s="267"/>
      <c r="DS14" s="267"/>
      <c r="DT14" s="267"/>
      <c r="DU14" s="267"/>
      <c r="DV14" s="268"/>
      <c r="DW14" s="266"/>
      <c r="DX14" s="267"/>
      <c r="DY14" s="267"/>
      <c r="DZ14" s="267"/>
      <c r="EA14" s="267"/>
      <c r="EB14" s="267"/>
      <c r="EC14" s="267"/>
      <c r="ED14" s="267"/>
      <c r="EE14" s="267"/>
      <c r="EF14" s="267"/>
      <c r="EG14" s="267"/>
      <c r="EH14" s="267"/>
      <c r="EI14" s="268"/>
    </row>
    <row r="15" spans="1:139" s="6" customFormat="1" ht="16.5" customHeight="1" x14ac:dyDescent="0.2">
      <c r="A15" s="375" t="s">
        <v>49</v>
      </c>
      <c r="B15" s="376"/>
      <c r="C15" s="376"/>
      <c r="D15" s="376"/>
      <c r="E15" s="376"/>
      <c r="F15" s="377"/>
      <c r="G15" s="322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8"/>
      <c r="AB15" s="266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8"/>
      <c r="AP15" s="266"/>
      <c r="AQ15" s="267"/>
      <c r="AR15" s="267"/>
      <c r="AS15" s="267"/>
      <c r="AT15" s="267"/>
      <c r="AU15" s="267"/>
      <c r="AV15" s="267"/>
      <c r="AW15" s="267"/>
      <c r="AX15" s="267"/>
      <c r="AY15" s="267"/>
      <c r="AZ15" s="267"/>
      <c r="BA15" s="267"/>
      <c r="BB15" s="267"/>
      <c r="BC15" s="268"/>
      <c r="BD15" s="266"/>
      <c r="BE15" s="267"/>
      <c r="BF15" s="267"/>
      <c r="BG15" s="267"/>
      <c r="BH15" s="267"/>
      <c r="BI15" s="267"/>
      <c r="BJ15" s="267"/>
      <c r="BK15" s="267"/>
      <c r="BL15" s="267"/>
      <c r="BM15" s="267"/>
      <c r="BN15" s="267"/>
      <c r="BO15" s="267"/>
      <c r="BP15" s="267"/>
      <c r="BQ15" s="267"/>
      <c r="BR15" s="266"/>
      <c r="BS15" s="267"/>
      <c r="BT15" s="267"/>
      <c r="BU15" s="267"/>
      <c r="BV15" s="267"/>
      <c r="BW15" s="267"/>
      <c r="BX15" s="267"/>
      <c r="BY15" s="267"/>
      <c r="BZ15" s="267"/>
      <c r="CA15" s="267"/>
      <c r="CB15" s="267"/>
      <c r="CC15" s="267"/>
      <c r="CD15" s="267"/>
      <c r="CE15" s="268"/>
      <c r="CF15" s="273"/>
      <c r="CG15" s="274"/>
      <c r="CH15" s="274"/>
      <c r="CI15" s="274"/>
      <c r="CJ15" s="274"/>
      <c r="CK15" s="274"/>
      <c r="CL15" s="274"/>
      <c r="CM15" s="274"/>
      <c r="CN15" s="274"/>
      <c r="CO15" s="274"/>
      <c r="CP15" s="274"/>
      <c r="CQ15" s="274"/>
      <c r="CR15" s="274"/>
      <c r="CS15" s="275"/>
      <c r="CT15" s="273"/>
      <c r="CU15" s="274"/>
      <c r="CV15" s="274"/>
      <c r="CW15" s="274"/>
      <c r="CX15" s="274"/>
      <c r="CY15" s="274"/>
      <c r="CZ15" s="274"/>
      <c r="DA15" s="274"/>
      <c r="DB15" s="274"/>
      <c r="DC15" s="274"/>
      <c r="DD15" s="274"/>
      <c r="DE15" s="274"/>
      <c r="DF15" s="274"/>
      <c r="DG15" s="274"/>
      <c r="DH15" s="274"/>
      <c r="DI15" s="275"/>
      <c r="DJ15" s="273"/>
      <c r="DK15" s="274"/>
      <c r="DL15" s="274"/>
      <c r="DM15" s="274"/>
      <c r="DN15" s="274"/>
      <c r="DO15" s="274"/>
      <c r="DP15" s="274"/>
      <c r="DQ15" s="274"/>
      <c r="DR15" s="274"/>
      <c r="DS15" s="274"/>
      <c r="DT15" s="274"/>
      <c r="DU15" s="274"/>
      <c r="DV15" s="275"/>
      <c r="DW15" s="273"/>
      <c r="DX15" s="274"/>
      <c r="DY15" s="274"/>
      <c r="DZ15" s="274"/>
      <c r="EA15" s="274"/>
      <c r="EB15" s="274"/>
      <c r="EC15" s="274"/>
      <c r="ED15" s="274"/>
      <c r="EE15" s="274"/>
      <c r="EF15" s="274"/>
      <c r="EG15" s="274"/>
      <c r="EH15" s="274"/>
      <c r="EI15" s="275"/>
    </row>
    <row r="16" spans="1:139" s="6" customFormat="1" ht="16.5" customHeight="1" x14ac:dyDescent="0.2">
      <c r="A16" s="374" t="s">
        <v>16</v>
      </c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6"/>
      <c r="BR16" s="266"/>
      <c r="BS16" s="267"/>
      <c r="BT16" s="267"/>
      <c r="BU16" s="267"/>
      <c r="BV16" s="267"/>
      <c r="BW16" s="267"/>
      <c r="BX16" s="267"/>
      <c r="BY16" s="267"/>
      <c r="BZ16" s="267"/>
      <c r="CA16" s="267"/>
      <c r="CB16" s="267"/>
      <c r="CC16" s="267"/>
      <c r="CD16" s="267"/>
      <c r="CE16" s="268"/>
      <c r="CF16" s="266"/>
      <c r="CG16" s="267"/>
      <c r="CH16" s="267"/>
      <c r="CI16" s="267"/>
      <c r="CJ16" s="267"/>
      <c r="CK16" s="267"/>
      <c r="CL16" s="267"/>
      <c r="CM16" s="267"/>
      <c r="CN16" s="267"/>
      <c r="CO16" s="267"/>
      <c r="CP16" s="267"/>
      <c r="CQ16" s="267"/>
      <c r="CR16" s="267"/>
      <c r="CS16" s="268"/>
      <c r="CT16" s="266"/>
      <c r="CU16" s="267"/>
      <c r="CV16" s="267"/>
      <c r="CW16" s="267"/>
      <c r="CX16" s="267"/>
      <c r="CY16" s="267"/>
      <c r="CZ16" s="267"/>
      <c r="DA16" s="267"/>
      <c r="DB16" s="267"/>
      <c r="DC16" s="267"/>
      <c r="DD16" s="267"/>
      <c r="DE16" s="267"/>
      <c r="DF16" s="267"/>
      <c r="DG16" s="267"/>
      <c r="DH16" s="267"/>
      <c r="DI16" s="268"/>
      <c r="DJ16" s="266"/>
      <c r="DK16" s="267"/>
      <c r="DL16" s="267"/>
      <c r="DM16" s="267"/>
      <c r="DN16" s="267"/>
      <c r="DO16" s="267"/>
      <c r="DP16" s="267"/>
      <c r="DQ16" s="267"/>
      <c r="DR16" s="267"/>
      <c r="DS16" s="267"/>
      <c r="DT16" s="267"/>
      <c r="DU16" s="267"/>
      <c r="DV16" s="268"/>
      <c r="DW16" s="266"/>
      <c r="DX16" s="267"/>
      <c r="DY16" s="267"/>
      <c r="DZ16" s="267"/>
      <c r="EA16" s="267"/>
      <c r="EB16" s="267"/>
      <c r="EC16" s="267"/>
      <c r="ED16" s="267"/>
      <c r="EE16" s="267"/>
      <c r="EF16" s="267"/>
      <c r="EG16" s="267"/>
      <c r="EH16" s="267"/>
      <c r="EI16" s="268"/>
    </row>
    <row r="17" spans="1:139" ht="46.5" customHeight="1" x14ac:dyDescent="0.25">
      <c r="A17" s="381" t="s">
        <v>215</v>
      </c>
      <c r="B17" s="382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  <c r="N17" s="382"/>
      <c r="O17" s="382"/>
      <c r="P17" s="382"/>
      <c r="Q17" s="382"/>
      <c r="R17" s="382"/>
      <c r="S17" s="382"/>
      <c r="T17" s="382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  <c r="AR17" s="382"/>
      <c r="AS17" s="382"/>
      <c r="AT17" s="382"/>
      <c r="AU17" s="382"/>
      <c r="AV17" s="382"/>
      <c r="AW17" s="382"/>
      <c r="AX17" s="382"/>
      <c r="AY17" s="382"/>
      <c r="AZ17" s="382"/>
      <c r="BA17" s="382"/>
      <c r="BB17" s="382"/>
      <c r="BC17" s="382"/>
      <c r="BD17" s="382"/>
      <c r="BE17" s="382"/>
      <c r="BF17" s="382"/>
      <c r="BG17" s="382"/>
      <c r="BH17" s="382"/>
      <c r="BI17" s="382"/>
      <c r="BJ17" s="382"/>
      <c r="BK17" s="382"/>
      <c r="BL17" s="382"/>
      <c r="BM17" s="382"/>
      <c r="BN17" s="382"/>
      <c r="BO17" s="382"/>
      <c r="BP17" s="382"/>
      <c r="BQ17" s="382"/>
      <c r="BR17" s="382"/>
      <c r="BS17" s="382"/>
      <c r="BT17" s="382"/>
      <c r="BU17" s="382"/>
      <c r="BV17" s="382"/>
      <c r="BW17" s="382"/>
      <c r="BX17" s="382"/>
      <c r="BY17" s="382"/>
      <c r="BZ17" s="382"/>
      <c r="CA17" s="382"/>
      <c r="CB17" s="382"/>
      <c r="CC17" s="382"/>
      <c r="CD17" s="382"/>
      <c r="CE17" s="382"/>
      <c r="CF17" s="382"/>
      <c r="CG17" s="382"/>
      <c r="CH17" s="382"/>
      <c r="CI17" s="382"/>
      <c r="CJ17" s="382"/>
      <c r="CK17" s="382"/>
      <c r="CL17" s="382"/>
      <c r="CM17" s="382"/>
      <c r="CN17" s="382"/>
      <c r="CO17" s="382"/>
      <c r="CP17" s="382"/>
      <c r="CQ17" s="382"/>
      <c r="CR17" s="382"/>
      <c r="CS17" s="382"/>
      <c r="CT17" s="382"/>
      <c r="CU17" s="382"/>
      <c r="CV17" s="382"/>
      <c r="CW17" s="382"/>
      <c r="CX17" s="382"/>
      <c r="CY17" s="382"/>
      <c r="CZ17" s="382"/>
      <c r="DA17" s="382"/>
      <c r="DB17" s="382"/>
      <c r="DC17" s="382"/>
      <c r="DD17" s="382"/>
      <c r="DE17" s="382"/>
      <c r="DF17" s="382"/>
      <c r="DG17" s="382"/>
      <c r="DH17" s="382"/>
      <c r="DI17" s="382"/>
      <c r="DJ17" s="382"/>
      <c r="DK17" s="382"/>
      <c r="DL17" s="382"/>
      <c r="DM17" s="382"/>
      <c r="DN17" s="382"/>
      <c r="DO17" s="382"/>
      <c r="DP17" s="382"/>
      <c r="DQ17" s="382"/>
      <c r="DR17" s="382"/>
      <c r="DS17" s="382"/>
      <c r="DT17" s="382"/>
      <c r="DU17" s="382"/>
      <c r="DV17" s="382"/>
      <c r="DW17" s="382"/>
      <c r="DX17" s="382"/>
      <c r="DY17" s="382"/>
      <c r="DZ17" s="382"/>
      <c r="EA17" s="382"/>
      <c r="EB17" s="382"/>
      <c r="EC17" s="382"/>
      <c r="ED17" s="382"/>
      <c r="EE17" s="382"/>
      <c r="EF17" s="382"/>
      <c r="EG17" s="382"/>
      <c r="EH17" s="382"/>
      <c r="EI17" s="382"/>
    </row>
  </sheetData>
  <mergeCells count="120"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19" zoomScaleNormal="100" zoomScaleSheetLayoutView="100" workbookViewId="0">
      <selection activeCell="A50" sqref="A50:DU50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28" width="7" style="1" bestFit="1" customWidth="1"/>
    <col min="129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323" t="s">
        <v>3</v>
      </c>
      <c r="B5" s="324"/>
      <c r="C5" s="324"/>
      <c r="D5" s="324"/>
      <c r="E5" s="324"/>
      <c r="F5" s="325"/>
      <c r="G5" s="323" t="s">
        <v>23</v>
      </c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5"/>
      <c r="AC5" s="323" t="s">
        <v>58</v>
      </c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5"/>
      <c r="AQ5" s="323" t="s">
        <v>59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3" t="s">
        <v>60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  <c r="BS5" s="332" t="s">
        <v>0</v>
      </c>
      <c r="BT5" s="290"/>
      <c r="BU5" s="290"/>
      <c r="BV5" s="290"/>
      <c r="BW5" s="290"/>
      <c r="BX5" s="290"/>
      <c r="BY5" s="290"/>
      <c r="BZ5" s="290"/>
      <c r="CA5" s="290"/>
      <c r="CB5" s="290"/>
      <c r="CC5" s="290"/>
      <c r="CD5" s="290"/>
      <c r="CE5" s="290"/>
      <c r="CF5" s="290"/>
      <c r="CG5" s="290"/>
      <c r="CH5" s="290"/>
      <c r="CI5" s="290"/>
      <c r="CJ5" s="290"/>
      <c r="CK5" s="290"/>
      <c r="CL5" s="290"/>
      <c r="CM5" s="290"/>
      <c r="CN5" s="290"/>
      <c r="CO5" s="290"/>
      <c r="CP5" s="290"/>
      <c r="CQ5" s="290"/>
      <c r="CR5" s="290"/>
      <c r="CS5" s="290"/>
      <c r="CT5" s="290"/>
      <c r="CU5" s="290"/>
      <c r="CV5" s="290"/>
      <c r="CW5" s="290"/>
      <c r="CX5" s="290"/>
      <c r="CY5" s="290"/>
      <c r="CZ5" s="290"/>
      <c r="DA5" s="290"/>
      <c r="DB5" s="290"/>
      <c r="DC5" s="290"/>
      <c r="DD5" s="290"/>
      <c r="DE5" s="290"/>
      <c r="DF5" s="290"/>
      <c r="DG5" s="290"/>
      <c r="DH5" s="290"/>
      <c r="DI5" s="290"/>
      <c r="DJ5" s="290"/>
      <c r="DK5" s="290"/>
      <c r="DL5" s="290"/>
      <c r="DM5" s="290"/>
      <c r="DN5" s="290"/>
      <c r="DO5" s="290"/>
      <c r="DP5" s="290"/>
      <c r="DQ5" s="290"/>
      <c r="DR5" s="290"/>
      <c r="DS5" s="290"/>
      <c r="DT5" s="290"/>
      <c r="DU5" s="291"/>
      <c r="DW5" s="42"/>
    </row>
    <row r="6" spans="1:127" s="3" customFormat="1" ht="72" customHeight="1" x14ac:dyDescent="0.2">
      <c r="A6" s="326"/>
      <c r="B6" s="327"/>
      <c r="C6" s="327"/>
      <c r="D6" s="327"/>
      <c r="E6" s="327"/>
      <c r="F6" s="328"/>
      <c r="G6" s="326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8"/>
      <c r="AC6" s="326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8"/>
      <c r="AQ6" s="326"/>
      <c r="AR6" s="327"/>
      <c r="AS6" s="327"/>
      <c r="AT6" s="327"/>
      <c r="AU6" s="327"/>
      <c r="AV6" s="327"/>
      <c r="AW6" s="327"/>
      <c r="AX6" s="327"/>
      <c r="AY6" s="327"/>
      <c r="AZ6" s="327"/>
      <c r="BA6" s="327"/>
      <c r="BB6" s="327"/>
      <c r="BC6" s="327"/>
      <c r="BD6" s="327"/>
      <c r="BE6" s="326"/>
      <c r="BF6" s="327"/>
      <c r="BG6" s="327"/>
      <c r="BH6" s="327"/>
      <c r="BI6" s="327"/>
      <c r="BJ6" s="327"/>
      <c r="BK6" s="327"/>
      <c r="BL6" s="327"/>
      <c r="BM6" s="327"/>
      <c r="BN6" s="327"/>
      <c r="BO6" s="327"/>
      <c r="BP6" s="327"/>
      <c r="BQ6" s="327"/>
      <c r="BR6" s="328"/>
      <c r="BS6" s="340" t="s">
        <v>169</v>
      </c>
      <c r="BT6" s="305"/>
      <c r="BU6" s="305"/>
      <c r="BV6" s="305"/>
      <c r="BW6" s="305"/>
      <c r="BX6" s="305"/>
      <c r="BY6" s="305"/>
      <c r="BZ6" s="305"/>
      <c r="CA6" s="305"/>
      <c r="CB6" s="305"/>
      <c r="CC6" s="305"/>
      <c r="CD6" s="305"/>
      <c r="CE6" s="305"/>
      <c r="CF6" s="306"/>
      <c r="CG6" s="340" t="s">
        <v>176</v>
      </c>
      <c r="CH6" s="305"/>
      <c r="CI6" s="305"/>
      <c r="CJ6" s="305"/>
      <c r="CK6" s="305"/>
      <c r="CL6" s="305"/>
      <c r="CM6" s="305"/>
      <c r="CN6" s="305"/>
      <c r="CO6" s="305"/>
      <c r="CP6" s="305"/>
      <c r="CQ6" s="305"/>
      <c r="CR6" s="305"/>
      <c r="CS6" s="305"/>
      <c r="CT6" s="305"/>
      <c r="CU6" s="305"/>
      <c r="CV6" s="306"/>
      <c r="CW6" s="383" t="s">
        <v>18</v>
      </c>
      <c r="CX6" s="383"/>
      <c r="CY6" s="383"/>
      <c r="CZ6" s="383"/>
      <c r="DA6" s="383"/>
      <c r="DB6" s="383"/>
      <c r="DC6" s="383"/>
      <c r="DD6" s="383"/>
      <c r="DE6" s="383"/>
      <c r="DF6" s="383"/>
      <c r="DG6" s="383"/>
      <c r="DH6" s="383"/>
      <c r="DI6" s="383"/>
      <c r="DJ6" s="383"/>
      <c r="DK6" s="383"/>
      <c r="DL6" s="383"/>
      <c r="DM6" s="383"/>
      <c r="DN6" s="383"/>
      <c r="DO6" s="383"/>
      <c r="DP6" s="383"/>
      <c r="DQ6" s="383"/>
      <c r="DR6" s="383"/>
      <c r="DS6" s="383"/>
      <c r="DT6" s="383"/>
      <c r="DU6" s="384"/>
      <c r="DW6" s="42"/>
    </row>
    <row r="7" spans="1:127" s="3" customFormat="1" ht="25.5" customHeight="1" x14ac:dyDescent="0.2">
      <c r="A7" s="329"/>
      <c r="B7" s="330"/>
      <c r="C7" s="330"/>
      <c r="D7" s="330"/>
      <c r="E7" s="330"/>
      <c r="F7" s="331"/>
      <c r="G7" s="329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1"/>
      <c r="AC7" s="329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1"/>
      <c r="AQ7" s="329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29"/>
      <c r="BF7" s="330"/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1"/>
      <c r="BS7" s="307"/>
      <c r="BT7" s="308"/>
      <c r="BU7" s="308"/>
      <c r="BV7" s="308"/>
      <c r="BW7" s="308"/>
      <c r="BX7" s="308"/>
      <c r="BY7" s="308"/>
      <c r="BZ7" s="308"/>
      <c r="CA7" s="308"/>
      <c r="CB7" s="308"/>
      <c r="CC7" s="308"/>
      <c r="CD7" s="308"/>
      <c r="CE7" s="308"/>
      <c r="CF7" s="309"/>
      <c r="CG7" s="307"/>
      <c r="CH7" s="308"/>
      <c r="CI7" s="308"/>
      <c r="CJ7" s="308"/>
      <c r="CK7" s="308"/>
      <c r="CL7" s="308"/>
      <c r="CM7" s="308"/>
      <c r="CN7" s="308"/>
      <c r="CO7" s="308"/>
      <c r="CP7" s="308"/>
      <c r="CQ7" s="308"/>
      <c r="CR7" s="308"/>
      <c r="CS7" s="308"/>
      <c r="CT7" s="308"/>
      <c r="CU7" s="308"/>
      <c r="CV7" s="309"/>
      <c r="CW7" s="332" t="s">
        <v>2</v>
      </c>
      <c r="CX7" s="333"/>
      <c r="CY7" s="333"/>
      <c r="CZ7" s="333"/>
      <c r="DA7" s="333"/>
      <c r="DB7" s="333"/>
      <c r="DC7" s="333"/>
      <c r="DD7" s="333"/>
      <c r="DE7" s="333"/>
      <c r="DF7" s="333"/>
      <c r="DG7" s="333"/>
      <c r="DH7" s="333"/>
      <c r="DI7" s="334"/>
      <c r="DJ7" s="332" t="s">
        <v>43</v>
      </c>
      <c r="DK7" s="333"/>
      <c r="DL7" s="333"/>
      <c r="DM7" s="333"/>
      <c r="DN7" s="333"/>
      <c r="DO7" s="333"/>
      <c r="DP7" s="333"/>
      <c r="DQ7" s="333"/>
      <c r="DR7" s="333"/>
      <c r="DS7" s="333"/>
      <c r="DT7" s="333"/>
      <c r="DU7" s="334"/>
      <c r="DW7" s="42"/>
    </row>
    <row r="8" spans="1:127" s="7" customFormat="1" ht="12.75" x14ac:dyDescent="0.2">
      <c r="A8" s="335">
        <v>1</v>
      </c>
      <c r="B8" s="336"/>
      <c r="C8" s="336"/>
      <c r="D8" s="336"/>
      <c r="E8" s="336"/>
      <c r="F8" s="337"/>
      <c r="G8" s="335">
        <v>2</v>
      </c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7"/>
      <c r="AC8" s="335">
        <v>3</v>
      </c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7"/>
      <c r="AQ8" s="335">
        <v>4</v>
      </c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  <c r="BE8" s="335">
        <v>5</v>
      </c>
      <c r="BF8" s="336"/>
      <c r="BG8" s="336"/>
      <c r="BH8" s="336"/>
      <c r="BI8" s="336"/>
      <c r="BJ8" s="336"/>
      <c r="BK8" s="336"/>
      <c r="BL8" s="336"/>
      <c r="BM8" s="336"/>
      <c r="BN8" s="336"/>
      <c r="BO8" s="336"/>
      <c r="BP8" s="336"/>
      <c r="BQ8" s="336"/>
      <c r="BR8" s="337"/>
      <c r="BS8" s="335">
        <v>6</v>
      </c>
      <c r="BT8" s="336"/>
      <c r="BU8" s="336"/>
      <c r="BV8" s="336"/>
      <c r="BW8" s="336"/>
      <c r="BX8" s="336"/>
      <c r="BY8" s="336"/>
      <c r="BZ8" s="336"/>
      <c r="CA8" s="336"/>
      <c r="CB8" s="336"/>
      <c r="CC8" s="336"/>
      <c r="CD8" s="336"/>
      <c r="CE8" s="336"/>
      <c r="CF8" s="337"/>
      <c r="CG8" s="335">
        <v>7</v>
      </c>
      <c r="CH8" s="336"/>
      <c r="CI8" s="336"/>
      <c r="CJ8" s="336"/>
      <c r="CK8" s="336"/>
      <c r="CL8" s="336"/>
      <c r="CM8" s="336"/>
      <c r="CN8" s="336"/>
      <c r="CO8" s="336"/>
      <c r="CP8" s="336"/>
      <c r="CQ8" s="336"/>
      <c r="CR8" s="336"/>
      <c r="CS8" s="336"/>
      <c r="CT8" s="336"/>
      <c r="CU8" s="336"/>
      <c r="CV8" s="337"/>
      <c r="CW8" s="335">
        <v>8</v>
      </c>
      <c r="CX8" s="336"/>
      <c r="CY8" s="336"/>
      <c r="CZ8" s="336"/>
      <c r="DA8" s="336"/>
      <c r="DB8" s="336"/>
      <c r="DC8" s="336"/>
      <c r="DD8" s="336"/>
      <c r="DE8" s="336"/>
      <c r="DF8" s="336"/>
      <c r="DG8" s="336"/>
      <c r="DH8" s="336"/>
      <c r="DI8" s="337"/>
      <c r="DJ8" s="335">
        <v>9</v>
      </c>
      <c r="DK8" s="336"/>
      <c r="DL8" s="336"/>
      <c r="DM8" s="336"/>
      <c r="DN8" s="336"/>
      <c r="DO8" s="336"/>
      <c r="DP8" s="336"/>
      <c r="DQ8" s="336"/>
      <c r="DR8" s="336"/>
      <c r="DS8" s="336"/>
      <c r="DT8" s="336"/>
      <c r="DU8" s="337"/>
      <c r="DW8" s="40"/>
    </row>
    <row r="9" spans="1:127" s="6" customFormat="1" ht="26.25" customHeight="1" x14ac:dyDescent="0.2">
      <c r="A9" s="375" t="s">
        <v>6</v>
      </c>
      <c r="B9" s="376"/>
      <c r="C9" s="376"/>
      <c r="D9" s="376"/>
      <c r="E9" s="376"/>
      <c r="F9" s="377"/>
      <c r="G9" s="389" t="s">
        <v>61</v>
      </c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8"/>
      <c r="AC9" s="358" t="s">
        <v>1</v>
      </c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60"/>
      <c r="AQ9" s="273" t="s">
        <v>1</v>
      </c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3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75"/>
      <c r="BS9" s="266"/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7"/>
      <c r="CF9" s="268"/>
      <c r="CG9" s="266"/>
      <c r="CH9" s="267"/>
      <c r="CI9" s="267"/>
      <c r="CJ9" s="267"/>
      <c r="CK9" s="267"/>
      <c r="CL9" s="267"/>
      <c r="CM9" s="267"/>
      <c r="CN9" s="267"/>
      <c r="CO9" s="267"/>
      <c r="CP9" s="267"/>
      <c r="CQ9" s="267"/>
      <c r="CR9" s="267"/>
      <c r="CS9" s="267"/>
      <c r="CT9" s="267"/>
      <c r="CU9" s="267"/>
      <c r="CV9" s="268"/>
      <c r="CW9" s="273"/>
      <c r="CX9" s="274"/>
      <c r="CY9" s="274"/>
      <c r="CZ9" s="274"/>
      <c r="DA9" s="274"/>
      <c r="DB9" s="274"/>
      <c r="DC9" s="274"/>
      <c r="DD9" s="274"/>
      <c r="DE9" s="274"/>
      <c r="DF9" s="274"/>
      <c r="DG9" s="274"/>
      <c r="DH9" s="274"/>
      <c r="DI9" s="275"/>
      <c r="DJ9" s="273"/>
      <c r="DK9" s="274"/>
      <c r="DL9" s="274"/>
      <c r="DM9" s="274"/>
      <c r="DN9" s="274"/>
      <c r="DO9" s="274"/>
      <c r="DP9" s="274"/>
      <c r="DQ9" s="274"/>
      <c r="DR9" s="274"/>
      <c r="DS9" s="274"/>
      <c r="DT9" s="274"/>
      <c r="DU9" s="275"/>
      <c r="DW9" s="35"/>
    </row>
    <row r="10" spans="1:127" s="6" customFormat="1" ht="26.25" customHeight="1" x14ac:dyDescent="0.2">
      <c r="A10" s="375" t="s">
        <v>25</v>
      </c>
      <c r="B10" s="376"/>
      <c r="C10" s="376"/>
      <c r="D10" s="376"/>
      <c r="E10" s="376"/>
      <c r="F10" s="377"/>
      <c r="G10" s="389" t="s">
        <v>62</v>
      </c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8"/>
      <c r="AC10" s="266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8"/>
      <c r="AQ10" s="266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6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8"/>
      <c r="BS10" s="266"/>
      <c r="BT10" s="267"/>
      <c r="BU10" s="267"/>
      <c r="BV10" s="267"/>
      <c r="BW10" s="267"/>
      <c r="BX10" s="267"/>
      <c r="BY10" s="267"/>
      <c r="BZ10" s="267"/>
      <c r="CA10" s="267"/>
      <c r="CB10" s="267"/>
      <c r="CC10" s="267"/>
      <c r="CD10" s="267"/>
      <c r="CE10" s="267"/>
      <c r="CF10" s="268"/>
      <c r="CG10" s="266"/>
      <c r="CH10" s="267"/>
      <c r="CI10" s="267"/>
      <c r="CJ10" s="267"/>
      <c r="CK10" s="267"/>
      <c r="CL10" s="267"/>
      <c r="CM10" s="267"/>
      <c r="CN10" s="267"/>
      <c r="CO10" s="267"/>
      <c r="CP10" s="267"/>
      <c r="CQ10" s="267"/>
      <c r="CR10" s="267"/>
      <c r="CS10" s="267"/>
      <c r="CT10" s="267"/>
      <c r="CU10" s="267"/>
      <c r="CV10" s="268"/>
      <c r="CW10" s="273"/>
      <c r="CX10" s="274"/>
      <c r="CY10" s="274"/>
      <c r="CZ10" s="274"/>
      <c r="DA10" s="274"/>
      <c r="DB10" s="274"/>
      <c r="DC10" s="274"/>
      <c r="DD10" s="274"/>
      <c r="DE10" s="274"/>
      <c r="DF10" s="274"/>
      <c r="DG10" s="274"/>
      <c r="DH10" s="274"/>
      <c r="DI10" s="275"/>
      <c r="DJ10" s="273"/>
      <c r="DK10" s="274"/>
      <c r="DL10" s="274"/>
      <c r="DM10" s="274"/>
      <c r="DN10" s="274"/>
      <c r="DO10" s="274"/>
      <c r="DP10" s="274"/>
      <c r="DQ10" s="274"/>
      <c r="DR10" s="274"/>
      <c r="DS10" s="274"/>
      <c r="DT10" s="274"/>
      <c r="DU10" s="275"/>
      <c r="DW10" s="35"/>
    </row>
    <row r="11" spans="1:127" s="6" customFormat="1" ht="12.75" customHeight="1" x14ac:dyDescent="0.2">
      <c r="A11" s="394" t="s">
        <v>65</v>
      </c>
      <c r="B11" s="395"/>
      <c r="C11" s="395"/>
      <c r="D11" s="395"/>
      <c r="E11" s="395"/>
      <c r="F11" s="396"/>
      <c r="G11" s="410" t="s">
        <v>63</v>
      </c>
      <c r="H11" s="344"/>
      <c r="I11" s="344"/>
      <c r="J11" s="344"/>
      <c r="K11" s="344"/>
      <c r="L11" s="344"/>
      <c r="M11" s="344"/>
      <c r="N11" s="344"/>
      <c r="O11" s="344"/>
      <c r="P11" s="344"/>
      <c r="Q11" s="344"/>
      <c r="R11" s="344"/>
      <c r="S11" s="344"/>
      <c r="T11" s="344"/>
      <c r="U11" s="344"/>
      <c r="V11" s="344"/>
      <c r="W11" s="344"/>
      <c r="X11" s="344"/>
      <c r="Y11" s="344"/>
      <c r="Z11" s="344"/>
      <c r="AA11" s="344"/>
      <c r="AB11" s="411"/>
      <c r="AC11" s="412"/>
      <c r="AD11" s="413"/>
      <c r="AE11" s="413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414"/>
      <c r="AQ11" s="412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413"/>
      <c r="BD11" s="414"/>
      <c r="BE11" s="412"/>
      <c r="BF11" s="413"/>
      <c r="BG11" s="413"/>
      <c r="BH11" s="413"/>
      <c r="BI11" s="413"/>
      <c r="BJ11" s="413"/>
      <c r="BK11" s="413"/>
      <c r="BL11" s="413"/>
      <c r="BM11" s="413"/>
      <c r="BN11" s="413"/>
      <c r="BO11" s="413"/>
      <c r="BP11" s="413"/>
      <c r="BQ11" s="413"/>
      <c r="BR11" s="414"/>
      <c r="BS11" s="412"/>
      <c r="BT11" s="413"/>
      <c r="BU11" s="413"/>
      <c r="BV11" s="413"/>
      <c r="BW11" s="413"/>
      <c r="BX11" s="413"/>
      <c r="BY11" s="413"/>
      <c r="BZ11" s="413"/>
      <c r="CA11" s="413"/>
      <c r="CB11" s="413"/>
      <c r="CC11" s="413"/>
      <c r="CD11" s="413"/>
      <c r="CE11" s="413"/>
      <c r="CF11" s="414"/>
      <c r="CG11" s="412"/>
      <c r="CH11" s="413"/>
      <c r="CI11" s="413"/>
      <c r="CJ11" s="413"/>
      <c r="CK11" s="413"/>
      <c r="CL11" s="413"/>
      <c r="CM11" s="413"/>
      <c r="CN11" s="413"/>
      <c r="CO11" s="413"/>
      <c r="CP11" s="413"/>
      <c r="CQ11" s="413"/>
      <c r="CR11" s="413"/>
      <c r="CS11" s="413"/>
      <c r="CT11" s="413"/>
      <c r="CU11" s="413"/>
      <c r="CV11" s="414"/>
      <c r="CW11" s="401"/>
      <c r="CX11" s="402"/>
      <c r="CY11" s="402"/>
      <c r="CZ11" s="402"/>
      <c r="DA11" s="402"/>
      <c r="DB11" s="402"/>
      <c r="DC11" s="402"/>
      <c r="DD11" s="402"/>
      <c r="DE11" s="402"/>
      <c r="DF11" s="402"/>
      <c r="DG11" s="402"/>
      <c r="DH11" s="402"/>
      <c r="DI11" s="403"/>
      <c r="DJ11" s="401"/>
      <c r="DK11" s="402"/>
      <c r="DL11" s="402"/>
      <c r="DM11" s="402"/>
      <c r="DN11" s="402"/>
      <c r="DO11" s="402"/>
      <c r="DP11" s="402"/>
      <c r="DQ11" s="402"/>
      <c r="DR11" s="402"/>
      <c r="DS11" s="402"/>
      <c r="DT11" s="402"/>
      <c r="DU11" s="403"/>
      <c r="DW11" s="35"/>
    </row>
    <row r="12" spans="1:127" s="6" customFormat="1" ht="12.75" x14ac:dyDescent="0.2">
      <c r="A12" s="397"/>
      <c r="B12" s="398"/>
      <c r="C12" s="398"/>
      <c r="D12" s="398"/>
      <c r="E12" s="398"/>
      <c r="F12" s="399"/>
      <c r="G12" s="407" t="s">
        <v>64</v>
      </c>
      <c r="H12" s="408"/>
      <c r="I12" s="408"/>
      <c r="J12" s="408"/>
      <c r="K12" s="40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08"/>
      <c r="W12" s="408"/>
      <c r="X12" s="408"/>
      <c r="Y12" s="408"/>
      <c r="Z12" s="408"/>
      <c r="AA12" s="408"/>
      <c r="AB12" s="409"/>
      <c r="AC12" s="415"/>
      <c r="AD12" s="416"/>
      <c r="AE12" s="416"/>
      <c r="AF12" s="416"/>
      <c r="AG12" s="416"/>
      <c r="AH12" s="416"/>
      <c r="AI12" s="416"/>
      <c r="AJ12" s="416"/>
      <c r="AK12" s="416"/>
      <c r="AL12" s="416"/>
      <c r="AM12" s="416"/>
      <c r="AN12" s="416"/>
      <c r="AO12" s="416"/>
      <c r="AP12" s="417"/>
      <c r="AQ12" s="415"/>
      <c r="AR12" s="416"/>
      <c r="AS12" s="416"/>
      <c r="AT12" s="416"/>
      <c r="AU12" s="416"/>
      <c r="AV12" s="416"/>
      <c r="AW12" s="416"/>
      <c r="AX12" s="416"/>
      <c r="AY12" s="416"/>
      <c r="AZ12" s="416"/>
      <c r="BA12" s="416"/>
      <c r="BB12" s="416"/>
      <c r="BC12" s="416"/>
      <c r="BD12" s="417"/>
      <c r="BE12" s="415"/>
      <c r="BF12" s="416"/>
      <c r="BG12" s="416"/>
      <c r="BH12" s="416"/>
      <c r="BI12" s="416"/>
      <c r="BJ12" s="416"/>
      <c r="BK12" s="416"/>
      <c r="BL12" s="416"/>
      <c r="BM12" s="416"/>
      <c r="BN12" s="416"/>
      <c r="BO12" s="416"/>
      <c r="BP12" s="416"/>
      <c r="BQ12" s="416"/>
      <c r="BR12" s="417"/>
      <c r="BS12" s="415"/>
      <c r="BT12" s="416"/>
      <c r="BU12" s="416"/>
      <c r="BV12" s="416"/>
      <c r="BW12" s="416"/>
      <c r="BX12" s="416"/>
      <c r="BY12" s="416"/>
      <c r="BZ12" s="416"/>
      <c r="CA12" s="416"/>
      <c r="CB12" s="416"/>
      <c r="CC12" s="416"/>
      <c r="CD12" s="416"/>
      <c r="CE12" s="416"/>
      <c r="CF12" s="417"/>
      <c r="CG12" s="415"/>
      <c r="CH12" s="416"/>
      <c r="CI12" s="416"/>
      <c r="CJ12" s="416"/>
      <c r="CK12" s="416"/>
      <c r="CL12" s="416"/>
      <c r="CM12" s="416"/>
      <c r="CN12" s="416"/>
      <c r="CO12" s="416"/>
      <c r="CP12" s="416"/>
      <c r="CQ12" s="416"/>
      <c r="CR12" s="416"/>
      <c r="CS12" s="416"/>
      <c r="CT12" s="416"/>
      <c r="CU12" s="416"/>
      <c r="CV12" s="417"/>
      <c r="CW12" s="404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6"/>
      <c r="DJ12" s="404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6"/>
      <c r="DW12" s="35"/>
    </row>
    <row r="13" spans="1:127" s="6" customFormat="1" ht="26.25" customHeight="1" x14ac:dyDescent="0.2">
      <c r="A13" s="375" t="s">
        <v>26</v>
      </c>
      <c r="B13" s="376"/>
      <c r="C13" s="376"/>
      <c r="D13" s="376"/>
      <c r="E13" s="376"/>
      <c r="F13" s="377"/>
      <c r="G13" s="389" t="s">
        <v>66</v>
      </c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8"/>
      <c r="AC13" s="266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7"/>
      <c r="AP13" s="268"/>
      <c r="AQ13" s="266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7"/>
      <c r="BC13" s="267"/>
      <c r="BD13" s="267"/>
      <c r="BE13" s="266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7"/>
      <c r="BQ13" s="267"/>
      <c r="BR13" s="268"/>
      <c r="BS13" s="266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7"/>
      <c r="CF13" s="268"/>
      <c r="CG13" s="266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7"/>
      <c r="CT13" s="267"/>
      <c r="CU13" s="267"/>
      <c r="CV13" s="268"/>
      <c r="CW13" s="273"/>
      <c r="CX13" s="274"/>
      <c r="CY13" s="274"/>
      <c r="CZ13" s="274"/>
      <c r="DA13" s="274"/>
      <c r="DB13" s="274"/>
      <c r="DC13" s="274"/>
      <c r="DD13" s="274"/>
      <c r="DE13" s="274"/>
      <c r="DF13" s="274"/>
      <c r="DG13" s="274"/>
      <c r="DH13" s="274"/>
      <c r="DI13" s="275"/>
      <c r="DJ13" s="273"/>
      <c r="DK13" s="274"/>
      <c r="DL13" s="274"/>
      <c r="DM13" s="274"/>
      <c r="DN13" s="274"/>
      <c r="DO13" s="274"/>
      <c r="DP13" s="274"/>
      <c r="DQ13" s="274"/>
      <c r="DR13" s="274"/>
      <c r="DS13" s="274"/>
      <c r="DT13" s="274"/>
      <c r="DU13" s="275"/>
      <c r="DW13" s="35"/>
    </row>
    <row r="14" spans="1:127" s="6" customFormat="1" ht="12.75" x14ac:dyDescent="0.2">
      <c r="A14" s="394" t="s">
        <v>150</v>
      </c>
      <c r="B14" s="395"/>
      <c r="C14" s="395"/>
      <c r="D14" s="395"/>
      <c r="E14" s="395"/>
      <c r="F14" s="396"/>
      <c r="G14" s="410" t="s">
        <v>63</v>
      </c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411"/>
      <c r="AC14" s="412"/>
      <c r="AD14" s="413"/>
      <c r="AE14" s="413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414"/>
      <c r="AQ14" s="412"/>
      <c r="AR14" s="413"/>
      <c r="AS14" s="413"/>
      <c r="AT14" s="413"/>
      <c r="AU14" s="413"/>
      <c r="AV14" s="413"/>
      <c r="AW14" s="413"/>
      <c r="AX14" s="413"/>
      <c r="AY14" s="413"/>
      <c r="AZ14" s="413"/>
      <c r="BA14" s="413"/>
      <c r="BB14" s="413"/>
      <c r="BC14" s="413"/>
      <c r="BD14" s="414"/>
      <c r="BE14" s="412"/>
      <c r="BF14" s="413"/>
      <c r="BG14" s="413"/>
      <c r="BH14" s="413"/>
      <c r="BI14" s="413"/>
      <c r="BJ14" s="413"/>
      <c r="BK14" s="413"/>
      <c r="BL14" s="413"/>
      <c r="BM14" s="413"/>
      <c r="BN14" s="413"/>
      <c r="BO14" s="413"/>
      <c r="BP14" s="413"/>
      <c r="BQ14" s="413"/>
      <c r="BR14" s="414"/>
      <c r="BS14" s="412"/>
      <c r="BT14" s="413"/>
      <c r="BU14" s="413"/>
      <c r="BV14" s="413"/>
      <c r="BW14" s="413"/>
      <c r="BX14" s="413"/>
      <c r="BY14" s="413"/>
      <c r="BZ14" s="413"/>
      <c r="CA14" s="413"/>
      <c r="CB14" s="413"/>
      <c r="CC14" s="413"/>
      <c r="CD14" s="413"/>
      <c r="CE14" s="413"/>
      <c r="CF14" s="414"/>
      <c r="CG14" s="412"/>
      <c r="CH14" s="413"/>
      <c r="CI14" s="413"/>
      <c r="CJ14" s="413"/>
      <c r="CK14" s="413"/>
      <c r="CL14" s="413"/>
      <c r="CM14" s="413"/>
      <c r="CN14" s="413"/>
      <c r="CO14" s="413"/>
      <c r="CP14" s="413"/>
      <c r="CQ14" s="413"/>
      <c r="CR14" s="413"/>
      <c r="CS14" s="413"/>
      <c r="CT14" s="413"/>
      <c r="CU14" s="413"/>
      <c r="CV14" s="414"/>
      <c r="CW14" s="401"/>
      <c r="CX14" s="402"/>
      <c r="CY14" s="402"/>
      <c r="CZ14" s="402"/>
      <c r="DA14" s="402"/>
      <c r="DB14" s="402"/>
      <c r="DC14" s="402"/>
      <c r="DD14" s="402"/>
      <c r="DE14" s="402"/>
      <c r="DF14" s="402"/>
      <c r="DG14" s="402"/>
      <c r="DH14" s="402"/>
      <c r="DI14" s="403"/>
      <c r="DJ14" s="401"/>
      <c r="DK14" s="402"/>
      <c r="DL14" s="402"/>
      <c r="DM14" s="402"/>
      <c r="DN14" s="402"/>
      <c r="DO14" s="402"/>
      <c r="DP14" s="402"/>
      <c r="DQ14" s="402"/>
      <c r="DR14" s="402"/>
      <c r="DS14" s="402"/>
      <c r="DT14" s="402"/>
      <c r="DU14" s="403"/>
      <c r="DW14" s="35"/>
    </row>
    <row r="15" spans="1:127" s="6" customFormat="1" ht="12.75" x14ac:dyDescent="0.2">
      <c r="A15" s="397"/>
      <c r="B15" s="398"/>
      <c r="C15" s="398"/>
      <c r="D15" s="398"/>
      <c r="E15" s="398"/>
      <c r="F15" s="399"/>
      <c r="G15" s="407" t="s">
        <v>64</v>
      </c>
      <c r="H15" s="408"/>
      <c r="I15" s="408"/>
      <c r="J15" s="408"/>
      <c r="K15" s="408"/>
      <c r="L15" s="408"/>
      <c r="M15" s="408"/>
      <c r="N15" s="408"/>
      <c r="O15" s="408"/>
      <c r="P15" s="408"/>
      <c r="Q15" s="408"/>
      <c r="R15" s="408"/>
      <c r="S15" s="408"/>
      <c r="T15" s="408"/>
      <c r="U15" s="408"/>
      <c r="V15" s="408"/>
      <c r="W15" s="408"/>
      <c r="X15" s="408"/>
      <c r="Y15" s="408"/>
      <c r="Z15" s="408"/>
      <c r="AA15" s="408"/>
      <c r="AB15" s="409"/>
      <c r="AC15" s="415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  <c r="AN15" s="416"/>
      <c r="AO15" s="416"/>
      <c r="AP15" s="417"/>
      <c r="AQ15" s="415"/>
      <c r="AR15" s="416"/>
      <c r="AS15" s="416"/>
      <c r="AT15" s="416"/>
      <c r="AU15" s="416"/>
      <c r="AV15" s="416"/>
      <c r="AW15" s="416"/>
      <c r="AX15" s="416"/>
      <c r="AY15" s="416"/>
      <c r="AZ15" s="416"/>
      <c r="BA15" s="416"/>
      <c r="BB15" s="416"/>
      <c r="BC15" s="416"/>
      <c r="BD15" s="417"/>
      <c r="BE15" s="415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  <c r="BR15" s="417"/>
      <c r="BS15" s="415"/>
      <c r="BT15" s="416"/>
      <c r="BU15" s="416"/>
      <c r="BV15" s="416"/>
      <c r="BW15" s="416"/>
      <c r="BX15" s="416"/>
      <c r="BY15" s="416"/>
      <c r="BZ15" s="416"/>
      <c r="CA15" s="416"/>
      <c r="CB15" s="416"/>
      <c r="CC15" s="416"/>
      <c r="CD15" s="416"/>
      <c r="CE15" s="416"/>
      <c r="CF15" s="417"/>
      <c r="CG15" s="415"/>
      <c r="CH15" s="416"/>
      <c r="CI15" s="416"/>
      <c r="CJ15" s="416"/>
      <c r="CK15" s="416"/>
      <c r="CL15" s="416"/>
      <c r="CM15" s="416"/>
      <c r="CN15" s="416"/>
      <c r="CO15" s="416"/>
      <c r="CP15" s="416"/>
      <c r="CQ15" s="416"/>
      <c r="CR15" s="416"/>
      <c r="CS15" s="416"/>
      <c r="CT15" s="416"/>
      <c r="CU15" s="416"/>
      <c r="CV15" s="417"/>
      <c r="CW15" s="404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6"/>
      <c r="DJ15" s="404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6"/>
      <c r="DW15" s="35"/>
    </row>
    <row r="16" spans="1:127" s="6" customFormat="1" ht="16.5" customHeight="1" x14ac:dyDescent="0.2">
      <c r="A16" s="378"/>
      <c r="B16" s="379"/>
      <c r="C16" s="379"/>
      <c r="D16" s="379"/>
      <c r="E16" s="379"/>
      <c r="F16" s="380"/>
      <c r="G16" s="389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8"/>
      <c r="AC16" s="266"/>
      <c r="AD16" s="267"/>
      <c r="AE16" s="267"/>
      <c r="AF16" s="267"/>
      <c r="AG16" s="267"/>
      <c r="AH16" s="267"/>
      <c r="AI16" s="267"/>
      <c r="AJ16" s="267"/>
      <c r="AK16" s="267"/>
      <c r="AL16" s="267"/>
      <c r="AM16" s="267"/>
      <c r="AN16" s="267"/>
      <c r="AO16" s="267"/>
      <c r="AP16" s="268"/>
      <c r="AQ16" s="266"/>
      <c r="AR16" s="267"/>
      <c r="AS16" s="267"/>
      <c r="AT16" s="267"/>
      <c r="AU16" s="267"/>
      <c r="AV16" s="267"/>
      <c r="AW16" s="267"/>
      <c r="AX16" s="267"/>
      <c r="AY16" s="267"/>
      <c r="AZ16" s="267"/>
      <c r="BA16" s="267"/>
      <c r="BB16" s="267"/>
      <c r="BC16" s="267"/>
      <c r="BD16" s="267"/>
      <c r="BE16" s="266"/>
      <c r="BF16" s="267"/>
      <c r="BG16" s="267"/>
      <c r="BH16" s="267"/>
      <c r="BI16" s="267"/>
      <c r="BJ16" s="267"/>
      <c r="BK16" s="267"/>
      <c r="BL16" s="267"/>
      <c r="BM16" s="267"/>
      <c r="BN16" s="267"/>
      <c r="BO16" s="267"/>
      <c r="BP16" s="267"/>
      <c r="BQ16" s="267"/>
      <c r="BR16" s="268"/>
      <c r="BS16" s="266"/>
      <c r="BT16" s="267"/>
      <c r="BU16" s="267"/>
      <c r="BV16" s="267"/>
      <c r="BW16" s="267"/>
      <c r="BX16" s="267"/>
      <c r="BY16" s="267"/>
      <c r="BZ16" s="267"/>
      <c r="CA16" s="267"/>
      <c r="CB16" s="267"/>
      <c r="CC16" s="267"/>
      <c r="CD16" s="267"/>
      <c r="CE16" s="267"/>
      <c r="CF16" s="268"/>
      <c r="CG16" s="266"/>
      <c r="CH16" s="267"/>
      <c r="CI16" s="267"/>
      <c r="CJ16" s="267"/>
      <c r="CK16" s="267"/>
      <c r="CL16" s="267"/>
      <c r="CM16" s="267"/>
      <c r="CN16" s="267"/>
      <c r="CO16" s="267"/>
      <c r="CP16" s="267"/>
      <c r="CQ16" s="267"/>
      <c r="CR16" s="267"/>
      <c r="CS16" s="267"/>
      <c r="CT16" s="267"/>
      <c r="CU16" s="267"/>
      <c r="CV16" s="268"/>
      <c r="CW16" s="273"/>
      <c r="CX16" s="274"/>
      <c r="CY16" s="274"/>
      <c r="CZ16" s="274"/>
      <c r="DA16" s="274"/>
      <c r="DB16" s="274"/>
      <c r="DC16" s="274"/>
      <c r="DD16" s="274"/>
      <c r="DE16" s="274"/>
      <c r="DF16" s="274"/>
      <c r="DG16" s="274"/>
      <c r="DH16" s="274"/>
      <c r="DI16" s="275"/>
      <c r="DJ16" s="273"/>
      <c r="DK16" s="274"/>
      <c r="DL16" s="274"/>
      <c r="DM16" s="274"/>
      <c r="DN16" s="274"/>
      <c r="DO16" s="274"/>
      <c r="DP16" s="274"/>
      <c r="DQ16" s="274"/>
      <c r="DR16" s="274"/>
      <c r="DS16" s="274"/>
      <c r="DT16" s="274"/>
      <c r="DU16" s="275"/>
      <c r="DW16" s="35"/>
    </row>
    <row r="17" spans="1:127" s="6" customFormat="1" ht="26.25" customHeight="1" x14ac:dyDescent="0.2">
      <c r="A17" s="375" t="s">
        <v>7</v>
      </c>
      <c r="B17" s="376"/>
      <c r="C17" s="376"/>
      <c r="D17" s="376"/>
      <c r="E17" s="376"/>
      <c r="F17" s="377"/>
      <c r="G17" s="389" t="s">
        <v>67</v>
      </c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8"/>
      <c r="AC17" s="358" t="s">
        <v>1</v>
      </c>
      <c r="AD17" s="359"/>
      <c r="AE17" s="359"/>
      <c r="AF17" s="359"/>
      <c r="AG17" s="359"/>
      <c r="AH17" s="359"/>
      <c r="AI17" s="359"/>
      <c r="AJ17" s="359"/>
      <c r="AK17" s="359"/>
      <c r="AL17" s="359"/>
      <c r="AM17" s="359"/>
      <c r="AN17" s="359"/>
      <c r="AO17" s="359"/>
      <c r="AP17" s="360"/>
      <c r="AQ17" s="273" t="s">
        <v>1</v>
      </c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66"/>
      <c r="BF17" s="267"/>
      <c r="BG17" s="267"/>
      <c r="BH17" s="267"/>
      <c r="BI17" s="267"/>
      <c r="BJ17" s="267"/>
      <c r="BK17" s="267"/>
      <c r="BL17" s="267"/>
      <c r="BM17" s="267"/>
      <c r="BN17" s="267"/>
      <c r="BO17" s="267"/>
      <c r="BP17" s="267"/>
      <c r="BQ17" s="267"/>
      <c r="BR17" s="268"/>
      <c r="BS17" s="266"/>
      <c r="BT17" s="267"/>
      <c r="BU17" s="267"/>
      <c r="BV17" s="267"/>
      <c r="BW17" s="267"/>
      <c r="BX17" s="267"/>
      <c r="BY17" s="267"/>
      <c r="BZ17" s="267"/>
      <c r="CA17" s="267"/>
      <c r="CB17" s="267"/>
      <c r="CC17" s="267"/>
      <c r="CD17" s="267"/>
      <c r="CE17" s="267"/>
      <c r="CF17" s="268"/>
      <c r="CG17" s="266"/>
      <c r="CH17" s="267"/>
      <c r="CI17" s="267"/>
      <c r="CJ17" s="267"/>
      <c r="CK17" s="267"/>
      <c r="CL17" s="267"/>
      <c r="CM17" s="267"/>
      <c r="CN17" s="267"/>
      <c r="CO17" s="267"/>
      <c r="CP17" s="267"/>
      <c r="CQ17" s="267"/>
      <c r="CR17" s="267"/>
      <c r="CS17" s="267"/>
      <c r="CT17" s="267"/>
      <c r="CU17" s="267"/>
      <c r="CV17" s="268"/>
      <c r="CW17" s="273"/>
      <c r="CX17" s="274"/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5"/>
      <c r="DJ17" s="273"/>
      <c r="DK17" s="274"/>
      <c r="DL17" s="274"/>
      <c r="DM17" s="274"/>
      <c r="DN17" s="274"/>
      <c r="DO17" s="274"/>
      <c r="DP17" s="274"/>
      <c r="DQ17" s="274"/>
      <c r="DR17" s="274"/>
      <c r="DS17" s="274"/>
      <c r="DT17" s="274"/>
      <c r="DU17" s="275"/>
      <c r="DW17" s="35"/>
    </row>
    <row r="18" spans="1:127" s="6" customFormat="1" ht="12.75" customHeight="1" x14ac:dyDescent="0.2">
      <c r="A18" s="375" t="s">
        <v>30</v>
      </c>
      <c r="B18" s="376"/>
      <c r="C18" s="376"/>
      <c r="D18" s="376"/>
      <c r="E18" s="376"/>
      <c r="F18" s="377"/>
      <c r="G18" s="389" t="s">
        <v>68</v>
      </c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8"/>
      <c r="AC18" s="266" t="s">
        <v>1</v>
      </c>
      <c r="AD18" s="267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8"/>
      <c r="AQ18" s="266" t="s">
        <v>1</v>
      </c>
      <c r="AR18" s="267"/>
      <c r="AS18" s="267"/>
      <c r="AT18" s="267"/>
      <c r="AU18" s="267"/>
      <c r="AV18" s="267"/>
      <c r="AW18" s="267"/>
      <c r="AX18" s="267"/>
      <c r="AY18" s="267"/>
      <c r="AZ18" s="267"/>
      <c r="BA18" s="267"/>
      <c r="BB18" s="267"/>
      <c r="BC18" s="267"/>
      <c r="BD18" s="267"/>
      <c r="BE18" s="266" t="s">
        <v>1</v>
      </c>
      <c r="BF18" s="267"/>
      <c r="BG18" s="267"/>
      <c r="BH18" s="267"/>
      <c r="BI18" s="267"/>
      <c r="BJ18" s="267"/>
      <c r="BK18" s="267"/>
      <c r="BL18" s="267"/>
      <c r="BM18" s="267"/>
      <c r="BN18" s="267"/>
      <c r="BO18" s="267"/>
      <c r="BP18" s="267"/>
      <c r="BQ18" s="267"/>
      <c r="BR18" s="268"/>
      <c r="BS18" s="266" t="s">
        <v>1</v>
      </c>
      <c r="BT18" s="267"/>
      <c r="BU18" s="267"/>
      <c r="BV18" s="267"/>
      <c r="BW18" s="267"/>
      <c r="BX18" s="267"/>
      <c r="BY18" s="267"/>
      <c r="BZ18" s="267"/>
      <c r="CA18" s="267"/>
      <c r="CB18" s="267"/>
      <c r="CC18" s="267"/>
      <c r="CD18" s="267"/>
      <c r="CE18" s="267"/>
      <c r="CF18" s="268"/>
      <c r="CG18" s="266" t="s">
        <v>1</v>
      </c>
      <c r="CH18" s="267"/>
      <c r="CI18" s="267"/>
      <c r="CJ18" s="267"/>
      <c r="CK18" s="267"/>
      <c r="CL18" s="267"/>
      <c r="CM18" s="267"/>
      <c r="CN18" s="267"/>
      <c r="CO18" s="267"/>
      <c r="CP18" s="267"/>
      <c r="CQ18" s="267"/>
      <c r="CR18" s="267"/>
      <c r="CS18" s="267"/>
      <c r="CT18" s="267"/>
      <c r="CU18" s="267"/>
      <c r="CV18" s="268"/>
      <c r="CW18" s="273" t="s">
        <v>1</v>
      </c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5"/>
      <c r="DJ18" s="273" t="s">
        <v>1</v>
      </c>
      <c r="DK18" s="274"/>
      <c r="DL18" s="274"/>
      <c r="DM18" s="274"/>
      <c r="DN18" s="274"/>
      <c r="DO18" s="274"/>
      <c r="DP18" s="274"/>
      <c r="DQ18" s="274"/>
      <c r="DR18" s="274"/>
      <c r="DS18" s="274"/>
      <c r="DT18" s="274"/>
      <c r="DU18" s="275"/>
      <c r="DW18" s="35"/>
    </row>
    <row r="19" spans="1:127" s="6" customFormat="1" ht="16.5" customHeight="1" x14ac:dyDescent="0.2">
      <c r="A19" s="378"/>
      <c r="B19" s="379"/>
      <c r="C19" s="379"/>
      <c r="D19" s="379"/>
      <c r="E19" s="379"/>
      <c r="F19" s="380"/>
      <c r="G19" s="389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8"/>
      <c r="AC19" s="266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8"/>
      <c r="AQ19" s="266"/>
      <c r="AR19" s="267"/>
      <c r="AS19" s="267"/>
      <c r="AT19" s="267"/>
      <c r="AU19" s="267"/>
      <c r="AV19" s="267"/>
      <c r="AW19" s="267"/>
      <c r="AX19" s="267"/>
      <c r="AY19" s="267"/>
      <c r="AZ19" s="267"/>
      <c r="BA19" s="267"/>
      <c r="BB19" s="267"/>
      <c r="BC19" s="267"/>
      <c r="BD19" s="267"/>
      <c r="BE19" s="266"/>
      <c r="BF19" s="267"/>
      <c r="BG19" s="267"/>
      <c r="BH19" s="267"/>
      <c r="BI19" s="267"/>
      <c r="BJ19" s="267"/>
      <c r="BK19" s="267"/>
      <c r="BL19" s="267"/>
      <c r="BM19" s="267"/>
      <c r="BN19" s="267"/>
      <c r="BO19" s="267"/>
      <c r="BP19" s="267"/>
      <c r="BQ19" s="267"/>
      <c r="BR19" s="268"/>
      <c r="BS19" s="266"/>
      <c r="BT19" s="267"/>
      <c r="BU19" s="267"/>
      <c r="BV19" s="267"/>
      <c r="BW19" s="267"/>
      <c r="BX19" s="267"/>
      <c r="BY19" s="267"/>
      <c r="BZ19" s="267"/>
      <c r="CA19" s="267"/>
      <c r="CB19" s="267"/>
      <c r="CC19" s="267"/>
      <c r="CD19" s="267"/>
      <c r="CE19" s="267"/>
      <c r="CF19" s="268"/>
      <c r="CG19" s="266"/>
      <c r="CH19" s="267"/>
      <c r="CI19" s="267"/>
      <c r="CJ19" s="267"/>
      <c r="CK19" s="267"/>
      <c r="CL19" s="267"/>
      <c r="CM19" s="267"/>
      <c r="CN19" s="267"/>
      <c r="CO19" s="267"/>
      <c r="CP19" s="267"/>
      <c r="CQ19" s="267"/>
      <c r="CR19" s="267"/>
      <c r="CS19" s="267"/>
      <c r="CT19" s="267"/>
      <c r="CU19" s="267"/>
      <c r="CV19" s="268"/>
      <c r="CW19" s="273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5"/>
      <c r="DJ19" s="273"/>
      <c r="DK19" s="274"/>
      <c r="DL19" s="274"/>
      <c r="DM19" s="274"/>
      <c r="DN19" s="274"/>
      <c r="DO19" s="274"/>
      <c r="DP19" s="274"/>
      <c r="DQ19" s="274"/>
      <c r="DR19" s="274"/>
      <c r="DS19" s="274"/>
      <c r="DT19" s="274"/>
      <c r="DU19" s="275"/>
      <c r="DW19" s="35"/>
    </row>
    <row r="20" spans="1:127" s="6" customFormat="1" ht="16.5" customHeight="1" x14ac:dyDescent="0.2">
      <c r="A20" s="374" t="s">
        <v>16</v>
      </c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6"/>
      <c r="BE20" s="266"/>
      <c r="BF20" s="267"/>
      <c r="BG20" s="267"/>
      <c r="BH20" s="267"/>
      <c r="BI20" s="267"/>
      <c r="BJ20" s="267"/>
      <c r="BK20" s="267"/>
      <c r="BL20" s="267"/>
      <c r="BM20" s="267"/>
      <c r="BN20" s="267"/>
      <c r="BO20" s="267"/>
      <c r="BP20" s="267"/>
      <c r="BQ20" s="267"/>
      <c r="BR20" s="268"/>
      <c r="BS20" s="266"/>
      <c r="BT20" s="267"/>
      <c r="BU20" s="267"/>
      <c r="BV20" s="267"/>
      <c r="BW20" s="267"/>
      <c r="BX20" s="267"/>
      <c r="BY20" s="267"/>
      <c r="BZ20" s="267"/>
      <c r="CA20" s="267"/>
      <c r="CB20" s="267"/>
      <c r="CC20" s="267"/>
      <c r="CD20" s="267"/>
      <c r="CE20" s="267"/>
      <c r="CF20" s="268"/>
      <c r="CG20" s="266"/>
      <c r="CH20" s="267"/>
      <c r="CI20" s="267"/>
      <c r="CJ20" s="267"/>
      <c r="CK20" s="267"/>
      <c r="CL20" s="267"/>
      <c r="CM20" s="267"/>
      <c r="CN20" s="267"/>
      <c r="CO20" s="267"/>
      <c r="CP20" s="267"/>
      <c r="CQ20" s="267"/>
      <c r="CR20" s="267"/>
      <c r="CS20" s="267"/>
      <c r="CT20" s="267"/>
      <c r="CU20" s="267"/>
      <c r="CV20" s="268"/>
      <c r="CW20" s="266"/>
      <c r="CX20" s="267"/>
      <c r="CY20" s="267"/>
      <c r="CZ20" s="267"/>
      <c r="DA20" s="267"/>
      <c r="DB20" s="267"/>
      <c r="DC20" s="267"/>
      <c r="DD20" s="267"/>
      <c r="DE20" s="267"/>
      <c r="DF20" s="267"/>
      <c r="DG20" s="267"/>
      <c r="DH20" s="267"/>
      <c r="DI20" s="268"/>
      <c r="DJ20" s="266"/>
      <c r="DK20" s="267"/>
      <c r="DL20" s="267"/>
      <c r="DM20" s="267"/>
      <c r="DN20" s="267"/>
      <c r="DO20" s="267"/>
      <c r="DP20" s="267"/>
      <c r="DQ20" s="267"/>
      <c r="DR20" s="267"/>
      <c r="DS20" s="267"/>
      <c r="DT20" s="267"/>
      <c r="DU20" s="268"/>
      <c r="DW20" s="35"/>
    </row>
    <row r="21" spans="1:127" s="6" customFormat="1" ht="28.5" customHeight="1" x14ac:dyDescent="0.2">
      <c r="A21" s="392" t="s">
        <v>238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3"/>
      <c r="AF21" s="393"/>
      <c r="AG21" s="393"/>
      <c r="AH21" s="393"/>
      <c r="AI21" s="393"/>
      <c r="AJ21" s="393"/>
      <c r="AK21" s="393"/>
      <c r="AL21" s="393"/>
      <c r="AM21" s="393"/>
      <c r="AN21" s="393"/>
      <c r="AO21" s="393"/>
      <c r="AP21" s="393"/>
      <c r="AQ21" s="393"/>
      <c r="AR21" s="393"/>
      <c r="AS21" s="393"/>
      <c r="AT21" s="393"/>
      <c r="AU21" s="393"/>
      <c r="AV21" s="393"/>
      <c r="AW21" s="393"/>
      <c r="AX21" s="393"/>
      <c r="AY21" s="393"/>
      <c r="AZ21" s="393"/>
      <c r="BA21" s="393"/>
      <c r="BB21" s="393"/>
      <c r="BC21" s="393"/>
      <c r="BD21" s="393"/>
      <c r="BE21" s="393"/>
      <c r="BF21" s="393"/>
      <c r="BG21" s="393"/>
      <c r="BH21" s="393"/>
      <c r="BI21" s="393"/>
      <c r="BJ21" s="393"/>
      <c r="BK21" s="393"/>
      <c r="BL21" s="393"/>
      <c r="BM21" s="393"/>
      <c r="BN21" s="393"/>
      <c r="BO21" s="393"/>
      <c r="BP21" s="393"/>
      <c r="BQ21" s="393"/>
      <c r="BR21" s="393"/>
      <c r="BS21" s="393"/>
      <c r="BT21" s="393"/>
      <c r="BU21" s="393"/>
      <c r="BV21" s="393"/>
      <c r="BW21" s="393"/>
      <c r="BX21" s="393"/>
      <c r="BY21" s="393"/>
      <c r="BZ21" s="393"/>
      <c r="CA21" s="393"/>
      <c r="CB21" s="393"/>
      <c r="CC21" s="393"/>
      <c r="CD21" s="393"/>
      <c r="CE21" s="393"/>
      <c r="CF21" s="393"/>
      <c r="CG21" s="393"/>
      <c r="CH21" s="393"/>
      <c r="CI21" s="393"/>
      <c r="CJ21" s="393"/>
      <c r="CK21" s="393"/>
      <c r="CL21" s="393"/>
      <c r="CM21" s="393"/>
      <c r="CN21" s="393"/>
      <c r="CO21" s="393"/>
      <c r="CP21" s="393"/>
      <c r="CQ21" s="393"/>
      <c r="CR21" s="393"/>
      <c r="CS21" s="393"/>
      <c r="CT21" s="393"/>
      <c r="CU21" s="393"/>
      <c r="CV21" s="393"/>
      <c r="CW21" s="393"/>
      <c r="CX21" s="393"/>
      <c r="CY21" s="393"/>
      <c r="CZ21" s="393"/>
      <c r="DA21" s="393"/>
      <c r="DB21" s="393"/>
      <c r="DC21" s="393"/>
      <c r="DD21" s="393"/>
      <c r="DE21" s="393"/>
      <c r="DF21" s="393"/>
      <c r="DG21" s="393"/>
      <c r="DH21" s="393"/>
      <c r="DI21" s="393"/>
      <c r="DJ21" s="393"/>
      <c r="DK21" s="393"/>
      <c r="DL21" s="393"/>
      <c r="DM21" s="393"/>
      <c r="DN21" s="393"/>
      <c r="DO21" s="393"/>
      <c r="DP21" s="393"/>
      <c r="DQ21" s="393"/>
      <c r="DR21" s="393"/>
      <c r="DS21" s="393"/>
      <c r="DT21" s="393"/>
      <c r="DU21" s="393"/>
      <c r="DW21" s="35"/>
    </row>
    <row r="22" spans="1:127" x14ac:dyDescent="0.25">
      <c r="A22" s="390"/>
      <c r="B22" s="391"/>
      <c r="C22" s="391"/>
      <c r="D22" s="391"/>
      <c r="E22" s="391"/>
      <c r="F22" s="391"/>
      <c r="G22" s="391"/>
      <c r="H22" s="391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391"/>
      <c r="Z22" s="391"/>
      <c r="AA22" s="391"/>
      <c r="AB22" s="391"/>
      <c r="AC22" s="391"/>
      <c r="AD22" s="391"/>
      <c r="AE22" s="391"/>
      <c r="AF22" s="391"/>
      <c r="AG22" s="391"/>
      <c r="AH22" s="391"/>
      <c r="AI22" s="391"/>
      <c r="AJ22" s="391"/>
      <c r="AK22" s="391"/>
      <c r="AL22" s="391"/>
      <c r="AM22" s="391"/>
      <c r="AN22" s="391"/>
      <c r="AO22" s="391"/>
      <c r="AP22" s="391"/>
      <c r="AQ22" s="391"/>
      <c r="AR22" s="391"/>
      <c r="AS22" s="391"/>
      <c r="AT22" s="391"/>
      <c r="AU22" s="391"/>
      <c r="AV22" s="391"/>
      <c r="AW22" s="391"/>
      <c r="AX22" s="391"/>
      <c r="AY22" s="391"/>
      <c r="AZ22" s="391"/>
      <c r="BA22" s="391"/>
      <c r="BB22" s="391"/>
      <c r="BC22" s="391"/>
      <c r="BD22" s="391"/>
      <c r="BE22" s="391"/>
      <c r="BF22" s="391"/>
      <c r="BG22" s="391"/>
      <c r="BH22" s="391"/>
      <c r="BI22" s="391"/>
      <c r="BJ22" s="391"/>
      <c r="BK22" s="391"/>
      <c r="BL22" s="391"/>
      <c r="BM22" s="391"/>
      <c r="BN22" s="391"/>
      <c r="BO22" s="391"/>
      <c r="BP22" s="391"/>
      <c r="BQ22" s="391"/>
      <c r="BR22" s="391"/>
      <c r="BS22" s="391"/>
      <c r="BT22" s="391"/>
      <c r="BU22" s="391"/>
      <c r="BV22" s="391"/>
      <c r="BW22" s="391"/>
      <c r="BX22" s="391"/>
      <c r="BY22" s="391"/>
      <c r="BZ22" s="391"/>
      <c r="CA22" s="391"/>
      <c r="CB22" s="391"/>
      <c r="CC22" s="391"/>
      <c r="CD22" s="391"/>
      <c r="CE22" s="391"/>
      <c r="CF22" s="391"/>
      <c r="CG22" s="391"/>
      <c r="CH22" s="391"/>
      <c r="CI22" s="391"/>
      <c r="CJ22" s="391"/>
      <c r="CK22" s="391"/>
      <c r="CL22" s="391"/>
      <c r="CM22" s="391"/>
      <c r="CN22" s="391"/>
      <c r="CO22" s="391"/>
      <c r="CP22" s="391"/>
      <c r="CQ22" s="391"/>
      <c r="CR22" s="391"/>
      <c r="CS22" s="391"/>
      <c r="CT22" s="391"/>
      <c r="CU22" s="391"/>
      <c r="CV22" s="391"/>
      <c r="CW22" s="391"/>
      <c r="CX22" s="391"/>
      <c r="CY22" s="391"/>
      <c r="CZ22" s="391"/>
      <c r="DA22" s="391"/>
      <c r="DB22" s="391"/>
      <c r="DC22" s="391"/>
      <c r="DD22" s="391"/>
      <c r="DE22" s="391"/>
      <c r="DF22" s="391"/>
      <c r="DG22" s="391"/>
      <c r="DH22" s="391"/>
      <c r="DI22" s="391"/>
      <c r="DJ22" s="391"/>
      <c r="DK22" s="391"/>
      <c r="DL22" s="391"/>
      <c r="DM22" s="391"/>
      <c r="DN22" s="391"/>
      <c r="DO22" s="391"/>
      <c r="DP22" s="391"/>
      <c r="DQ22" s="391"/>
      <c r="DR22" s="391"/>
      <c r="DS22" s="391"/>
      <c r="DT22" s="391"/>
      <c r="DU22" s="391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323" t="s">
        <v>3</v>
      </c>
      <c r="B25" s="324"/>
      <c r="C25" s="324"/>
      <c r="D25" s="324"/>
      <c r="E25" s="324"/>
      <c r="F25" s="325"/>
      <c r="G25" s="323" t="s">
        <v>23</v>
      </c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5"/>
      <c r="AC25" s="323" t="s">
        <v>58</v>
      </c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5"/>
      <c r="AQ25" s="323" t="s">
        <v>59</v>
      </c>
      <c r="AR25" s="324"/>
      <c r="AS25" s="324"/>
      <c r="AT25" s="324"/>
      <c r="AU25" s="324"/>
      <c r="AV25" s="324"/>
      <c r="AW25" s="324"/>
      <c r="AX25" s="324"/>
      <c r="AY25" s="324"/>
      <c r="AZ25" s="324"/>
      <c r="BA25" s="324"/>
      <c r="BB25" s="324"/>
      <c r="BC25" s="324"/>
      <c r="BD25" s="324"/>
      <c r="BE25" s="323" t="s">
        <v>88</v>
      </c>
      <c r="BF25" s="324"/>
      <c r="BG25" s="324"/>
      <c r="BH25" s="324"/>
      <c r="BI25" s="324"/>
      <c r="BJ25" s="324"/>
      <c r="BK25" s="324"/>
      <c r="BL25" s="324"/>
      <c r="BM25" s="324"/>
      <c r="BN25" s="324"/>
      <c r="BO25" s="324"/>
      <c r="BP25" s="324"/>
      <c r="BQ25" s="324"/>
      <c r="BR25" s="325"/>
      <c r="BS25" s="332" t="s">
        <v>0</v>
      </c>
      <c r="BT25" s="290"/>
      <c r="BU25" s="290"/>
      <c r="BV25" s="290"/>
      <c r="BW25" s="290"/>
      <c r="BX25" s="290"/>
      <c r="BY25" s="290"/>
      <c r="BZ25" s="290"/>
      <c r="CA25" s="290"/>
      <c r="CB25" s="290"/>
      <c r="CC25" s="290"/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0"/>
      <c r="CV25" s="290"/>
      <c r="CW25" s="290"/>
      <c r="CX25" s="290"/>
      <c r="CY25" s="290"/>
      <c r="CZ25" s="290"/>
      <c r="DA25" s="290"/>
      <c r="DB25" s="290"/>
      <c r="DC25" s="290"/>
      <c r="DD25" s="290"/>
      <c r="DE25" s="290"/>
      <c r="DF25" s="290"/>
      <c r="DG25" s="290"/>
      <c r="DH25" s="290"/>
      <c r="DI25" s="290"/>
      <c r="DJ25" s="290"/>
      <c r="DK25" s="290"/>
      <c r="DL25" s="290"/>
      <c r="DM25" s="290"/>
      <c r="DN25" s="290"/>
      <c r="DO25" s="290"/>
      <c r="DP25" s="290"/>
      <c r="DQ25" s="290"/>
      <c r="DR25" s="290"/>
      <c r="DS25" s="290"/>
      <c r="DT25" s="290"/>
      <c r="DU25" s="291"/>
      <c r="DW25" s="42"/>
    </row>
    <row r="26" spans="1:127" s="3" customFormat="1" ht="67.7" customHeight="1" x14ac:dyDescent="0.2">
      <c r="A26" s="326"/>
      <c r="B26" s="327"/>
      <c r="C26" s="327"/>
      <c r="D26" s="327"/>
      <c r="E26" s="327"/>
      <c r="F26" s="328"/>
      <c r="G26" s="326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8"/>
      <c r="AC26" s="326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  <c r="AO26" s="327"/>
      <c r="AP26" s="328"/>
      <c r="AQ26" s="326"/>
      <c r="AR26" s="327"/>
      <c r="AS26" s="327"/>
      <c r="AT26" s="327"/>
      <c r="AU26" s="327"/>
      <c r="AV26" s="327"/>
      <c r="AW26" s="327"/>
      <c r="AX26" s="327"/>
      <c r="AY26" s="327"/>
      <c r="AZ26" s="327"/>
      <c r="BA26" s="327"/>
      <c r="BB26" s="327"/>
      <c r="BC26" s="327"/>
      <c r="BD26" s="327"/>
      <c r="BE26" s="326"/>
      <c r="BF26" s="327"/>
      <c r="BG26" s="327"/>
      <c r="BH26" s="327"/>
      <c r="BI26" s="327"/>
      <c r="BJ26" s="327"/>
      <c r="BK26" s="327"/>
      <c r="BL26" s="327"/>
      <c r="BM26" s="327"/>
      <c r="BN26" s="327"/>
      <c r="BO26" s="327"/>
      <c r="BP26" s="327"/>
      <c r="BQ26" s="327"/>
      <c r="BR26" s="328"/>
      <c r="BS26" s="340" t="s">
        <v>169</v>
      </c>
      <c r="BT26" s="305"/>
      <c r="BU26" s="305"/>
      <c r="BV26" s="305"/>
      <c r="BW26" s="305"/>
      <c r="BX26" s="305"/>
      <c r="BY26" s="305"/>
      <c r="BZ26" s="305"/>
      <c r="CA26" s="305"/>
      <c r="CB26" s="305"/>
      <c r="CC26" s="305"/>
      <c r="CD26" s="305"/>
      <c r="CE26" s="305"/>
      <c r="CF26" s="306"/>
      <c r="CG26" s="340" t="s">
        <v>176</v>
      </c>
      <c r="CH26" s="305"/>
      <c r="CI26" s="305"/>
      <c r="CJ26" s="305"/>
      <c r="CK26" s="305"/>
      <c r="CL26" s="305"/>
      <c r="CM26" s="305"/>
      <c r="CN26" s="305"/>
      <c r="CO26" s="305"/>
      <c r="CP26" s="305"/>
      <c r="CQ26" s="305"/>
      <c r="CR26" s="305"/>
      <c r="CS26" s="305"/>
      <c r="CT26" s="305"/>
      <c r="CU26" s="305"/>
      <c r="CV26" s="306"/>
      <c r="CW26" s="425" t="s">
        <v>18</v>
      </c>
      <c r="CX26" s="426"/>
      <c r="CY26" s="426"/>
      <c r="CZ26" s="426"/>
      <c r="DA26" s="426"/>
      <c r="DB26" s="426"/>
      <c r="DC26" s="426"/>
      <c r="DD26" s="426"/>
      <c r="DE26" s="426"/>
      <c r="DF26" s="426"/>
      <c r="DG26" s="426"/>
      <c r="DH26" s="426"/>
      <c r="DI26" s="426"/>
      <c r="DJ26" s="426"/>
      <c r="DK26" s="426"/>
      <c r="DL26" s="426"/>
      <c r="DM26" s="426"/>
      <c r="DN26" s="426"/>
      <c r="DO26" s="426"/>
      <c r="DP26" s="426"/>
      <c r="DQ26" s="426"/>
      <c r="DR26" s="426"/>
      <c r="DS26" s="426"/>
      <c r="DT26" s="426"/>
      <c r="DU26" s="427"/>
      <c r="DW26" s="42"/>
    </row>
    <row r="27" spans="1:127" s="3" customFormat="1" ht="28.5" customHeight="1" x14ac:dyDescent="0.2">
      <c r="A27" s="329"/>
      <c r="B27" s="330"/>
      <c r="C27" s="330"/>
      <c r="D27" s="330"/>
      <c r="E27" s="330"/>
      <c r="F27" s="331"/>
      <c r="G27" s="329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1"/>
      <c r="AC27" s="329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1"/>
      <c r="AQ27" s="329"/>
      <c r="AR27" s="330"/>
      <c r="AS27" s="330"/>
      <c r="AT27" s="330"/>
      <c r="AU27" s="330"/>
      <c r="AV27" s="330"/>
      <c r="AW27" s="330"/>
      <c r="AX27" s="330"/>
      <c r="AY27" s="330"/>
      <c r="AZ27" s="330"/>
      <c r="BA27" s="330"/>
      <c r="BB27" s="330"/>
      <c r="BC27" s="330"/>
      <c r="BD27" s="330"/>
      <c r="BE27" s="329"/>
      <c r="BF27" s="330"/>
      <c r="BG27" s="330"/>
      <c r="BH27" s="330"/>
      <c r="BI27" s="330"/>
      <c r="BJ27" s="330"/>
      <c r="BK27" s="330"/>
      <c r="BL27" s="330"/>
      <c r="BM27" s="330"/>
      <c r="BN27" s="330"/>
      <c r="BO27" s="330"/>
      <c r="BP27" s="330"/>
      <c r="BQ27" s="330"/>
      <c r="BR27" s="331"/>
      <c r="BS27" s="307"/>
      <c r="BT27" s="308"/>
      <c r="BU27" s="308"/>
      <c r="BV27" s="308"/>
      <c r="BW27" s="308"/>
      <c r="BX27" s="308"/>
      <c r="BY27" s="308"/>
      <c r="BZ27" s="308"/>
      <c r="CA27" s="308"/>
      <c r="CB27" s="308"/>
      <c r="CC27" s="308"/>
      <c r="CD27" s="308"/>
      <c r="CE27" s="308"/>
      <c r="CF27" s="309"/>
      <c r="CG27" s="307"/>
      <c r="CH27" s="308"/>
      <c r="CI27" s="308"/>
      <c r="CJ27" s="308"/>
      <c r="CK27" s="308"/>
      <c r="CL27" s="308"/>
      <c r="CM27" s="308"/>
      <c r="CN27" s="308"/>
      <c r="CO27" s="308"/>
      <c r="CP27" s="308"/>
      <c r="CQ27" s="308"/>
      <c r="CR27" s="308"/>
      <c r="CS27" s="308"/>
      <c r="CT27" s="308"/>
      <c r="CU27" s="308"/>
      <c r="CV27" s="309"/>
      <c r="CW27" s="332" t="s">
        <v>2</v>
      </c>
      <c r="CX27" s="333"/>
      <c r="CY27" s="333"/>
      <c r="CZ27" s="333"/>
      <c r="DA27" s="333"/>
      <c r="DB27" s="333"/>
      <c r="DC27" s="333"/>
      <c r="DD27" s="333"/>
      <c r="DE27" s="333"/>
      <c r="DF27" s="333"/>
      <c r="DG27" s="333"/>
      <c r="DH27" s="333"/>
      <c r="DI27" s="334"/>
      <c r="DJ27" s="332" t="s">
        <v>43</v>
      </c>
      <c r="DK27" s="333"/>
      <c r="DL27" s="333"/>
      <c r="DM27" s="333"/>
      <c r="DN27" s="333"/>
      <c r="DO27" s="333"/>
      <c r="DP27" s="333"/>
      <c r="DQ27" s="333"/>
      <c r="DR27" s="333"/>
      <c r="DS27" s="333"/>
      <c r="DT27" s="333"/>
      <c r="DU27" s="334"/>
      <c r="DW27" s="42"/>
    </row>
    <row r="28" spans="1:127" s="7" customFormat="1" ht="12.75" customHeight="1" x14ac:dyDescent="0.2">
      <c r="A28" s="335">
        <v>1</v>
      </c>
      <c r="B28" s="336"/>
      <c r="C28" s="336"/>
      <c r="D28" s="336"/>
      <c r="E28" s="336"/>
      <c r="F28" s="337"/>
      <c r="G28" s="335">
        <v>2</v>
      </c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336"/>
      <c r="Y28" s="336"/>
      <c r="Z28" s="336"/>
      <c r="AA28" s="336"/>
      <c r="AB28" s="337"/>
      <c r="AC28" s="335">
        <v>3</v>
      </c>
      <c r="AD28" s="336"/>
      <c r="AE28" s="336"/>
      <c r="AF28" s="336"/>
      <c r="AG28" s="336"/>
      <c r="AH28" s="336"/>
      <c r="AI28" s="336"/>
      <c r="AJ28" s="336"/>
      <c r="AK28" s="336"/>
      <c r="AL28" s="336"/>
      <c r="AM28" s="336"/>
      <c r="AN28" s="336"/>
      <c r="AO28" s="336"/>
      <c r="AP28" s="337"/>
      <c r="AQ28" s="335">
        <v>4</v>
      </c>
      <c r="AR28" s="336"/>
      <c r="AS28" s="336"/>
      <c r="AT28" s="336"/>
      <c r="AU28" s="336"/>
      <c r="AV28" s="336"/>
      <c r="AW28" s="336"/>
      <c r="AX28" s="336"/>
      <c r="AY28" s="336"/>
      <c r="AZ28" s="336"/>
      <c r="BA28" s="336"/>
      <c r="BB28" s="336"/>
      <c r="BC28" s="336"/>
      <c r="BD28" s="336"/>
      <c r="BE28" s="335">
        <v>5</v>
      </c>
      <c r="BF28" s="336"/>
      <c r="BG28" s="336"/>
      <c r="BH28" s="336"/>
      <c r="BI28" s="336"/>
      <c r="BJ28" s="336"/>
      <c r="BK28" s="336"/>
      <c r="BL28" s="336"/>
      <c r="BM28" s="336"/>
      <c r="BN28" s="336"/>
      <c r="BO28" s="336"/>
      <c r="BP28" s="336"/>
      <c r="BQ28" s="336"/>
      <c r="BR28" s="337"/>
      <c r="BS28" s="335">
        <v>6</v>
      </c>
      <c r="BT28" s="336"/>
      <c r="BU28" s="336"/>
      <c r="BV28" s="336"/>
      <c r="BW28" s="336"/>
      <c r="BX28" s="336"/>
      <c r="BY28" s="336"/>
      <c r="BZ28" s="336"/>
      <c r="CA28" s="336"/>
      <c r="CB28" s="336"/>
      <c r="CC28" s="336"/>
      <c r="CD28" s="336"/>
      <c r="CE28" s="336"/>
      <c r="CF28" s="337"/>
      <c r="CG28" s="335">
        <v>7</v>
      </c>
      <c r="CH28" s="336"/>
      <c r="CI28" s="336"/>
      <c r="CJ28" s="336"/>
      <c r="CK28" s="336"/>
      <c r="CL28" s="336"/>
      <c r="CM28" s="336"/>
      <c r="CN28" s="336"/>
      <c r="CO28" s="336"/>
      <c r="CP28" s="336"/>
      <c r="CQ28" s="336"/>
      <c r="CR28" s="336"/>
      <c r="CS28" s="336"/>
      <c r="CT28" s="336"/>
      <c r="CU28" s="336"/>
      <c r="CV28" s="337"/>
      <c r="CW28" s="335">
        <v>8</v>
      </c>
      <c r="CX28" s="336"/>
      <c r="CY28" s="336"/>
      <c r="CZ28" s="336"/>
      <c r="DA28" s="336"/>
      <c r="DB28" s="336"/>
      <c r="DC28" s="336"/>
      <c r="DD28" s="336"/>
      <c r="DE28" s="336"/>
      <c r="DF28" s="336"/>
      <c r="DG28" s="336"/>
      <c r="DH28" s="336"/>
      <c r="DI28" s="337"/>
      <c r="DJ28" s="335">
        <v>9</v>
      </c>
      <c r="DK28" s="336"/>
      <c r="DL28" s="336"/>
      <c r="DM28" s="336"/>
      <c r="DN28" s="336"/>
      <c r="DO28" s="336"/>
      <c r="DP28" s="336"/>
      <c r="DQ28" s="336"/>
      <c r="DR28" s="336"/>
      <c r="DS28" s="336"/>
      <c r="DT28" s="336"/>
      <c r="DU28" s="337"/>
      <c r="DW28" s="40"/>
    </row>
    <row r="29" spans="1:127" s="6" customFormat="1" ht="16.5" customHeight="1" x14ac:dyDescent="0.2">
      <c r="A29" s="269" t="s">
        <v>6</v>
      </c>
      <c r="B29" s="270"/>
      <c r="C29" s="270"/>
      <c r="D29" s="270"/>
      <c r="E29" s="270"/>
      <c r="F29" s="271"/>
      <c r="G29" s="263" t="s">
        <v>70</v>
      </c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9"/>
      <c r="AC29" s="273" t="s">
        <v>1</v>
      </c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5"/>
      <c r="AQ29" s="273" t="s">
        <v>1</v>
      </c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5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8"/>
      <c r="BS29" s="266"/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/>
      <c r="CE29" s="267"/>
      <c r="CF29" s="268"/>
      <c r="CG29" s="266"/>
      <c r="CH29" s="267"/>
      <c r="CI29" s="267"/>
      <c r="CJ29" s="267"/>
      <c r="CK29" s="267"/>
      <c r="CL29" s="267"/>
      <c r="CM29" s="267"/>
      <c r="CN29" s="267"/>
      <c r="CO29" s="267"/>
      <c r="CP29" s="267"/>
      <c r="CQ29" s="267"/>
      <c r="CR29" s="267"/>
      <c r="CS29" s="267"/>
      <c r="CT29" s="267"/>
      <c r="CU29" s="267"/>
      <c r="CV29" s="268"/>
      <c r="CW29" s="400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5"/>
      <c r="DJ29" s="273"/>
      <c r="DK29" s="274"/>
      <c r="DL29" s="274"/>
      <c r="DM29" s="274"/>
      <c r="DN29" s="274"/>
      <c r="DO29" s="274"/>
      <c r="DP29" s="274"/>
      <c r="DQ29" s="274"/>
      <c r="DR29" s="274"/>
      <c r="DS29" s="274"/>
      <c r="DT29" s="274"/>
      <c r="DU29" s="275"/>
      <c r="DW29" s="35"/>
    </row>
    <row r="30" spans="1:127" s="6" customFormat="1" ht="26.25" customHeight="1" x14ac:dyDescent="0.2">
      <c r="A30" s="269" t="s">
        <v>25</v>
      </c>
      <c r="B30" s="270"/>
      <c r="C30" s="270"/>
      <c r="D30" s="270"/>
      <c r="E30" s="270"/>
      <c r="F30" s="271"/>
      <c r="G30" s="263" t="s">
        <v>71</v>
      </c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9"/>
      <c r="AC30" s="273" t="s">
        <v>1</v>
      </c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5"/>
      <c r="AQ30" s="273" t="s">
        <v>1</v>
      </c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66" t="s">
        <v>1</v>
      </c>
      <c r="BF30" s="267"/>
      <c r="BG30" s="267"/>
      <c r="BH30" s="267"/>
      <c r="BI30" s="267"/>
      <c r="BJ30" s="267"/>
      <c r="BK30" s="267"/>
      <c r="BL30" s="267"/>
      <c r="BM30" s="267"/>
      <c r="BN30" s="267"/>
      <c r="BO30" s="267"/>
      <c r="BP30" s="267"/>
      <c r="BQ30" s="267"/>
      <c r="BR30" s="268"/>
      <c r="BS30" s="266" t="s">
        <v>1</v>
      </c>
      <c r="BT30" s="267"/>
      <c r="BU30" s="267"/>
      <c r="BV30" s="267"/>
      <c r="BW30" s="267"/>
      <c r="BX30" s="267"/>
      <c r="BY30" s="267"/>
      <c r="BZ30" s="267"/>
      <c r="CA30" s="267"/>
      <c r="CB30" s="267"/>
      <c r="CC30" s="267"/>
      <c r="CD30" s="267"/>
      <c r="CE30" s="267"/>
      <c r="CF30" s="268"/>
      <c r="CG30" s="266" t="s">
        <v>1</v>
      </c>
      <c r="CH30" s="267"/>
      <c r="CI30" s="267"/>
      <c r="CJ30" s="267"/>
      <c r="CK30" s="267"/>
      <c r="CL30" s="267"/>
      <c r="CM30" s="267"/>
      <c r="CN30" s="267"/>
      <c r="CO30" s="267"/>
      <c r="CP30" s="267"/>
      <c r="CQ30" s="267"/>
      <c r="CR30" s="267"/>
      <c r="CS30" s="267"/>
      <c r="CT30" s="267"/>
      <c r="CU30" s="267"/>
      <c r="CV30" s="268"/>
      <c r="CW30" s="273" t="s">
        <v>1</v>
      </c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5"/>
      <c r="DJ30" s="273" t="s">
        <v>1</v>
      </c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5"/>
      <c r="DW30" s="35"/>
    </row>
    <row r="31" spans="1:127" s="6" customFormat="1" ht="16.5" customHeight="1" x14ac:dyDescent="0.2">
      <c r="A31" s="319"/>
      <c r="B31" s="320"/>
      <c r="C31" s="320"/>
      <c r="D31" s="320"/>
      <c r="E31" s="320"/>
      <c r="F31" s="321"/>
      <c r="G31" s="43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9"/>
      <c r="AC31" s="273"/>
      <c r="AD31" s="274"/>
      <c r="AE31" s="274"/>
      <c r="AF31" s="274"/>
      <c r="AG31" s="274"/>
      <c r="AH31" s="274"/>
      <c r="AI31" s="274"/>
      <c r="AJ31" s="274"/>
      <c r="AK31" s="274"/>
      <c r="AL31" s="274"/>
      <c r="AM31" s="274"/>
      <c r="AN31" s="274"/>
      <c r="AO31" s="274"/>
      <c r="AP31" s="275"/>
      <c r="AQ31" s="273"/>
      <c r="AR31" s="274"/>
      <c r="AS31" s="274"/>
      <c r="AT31" s="274"/>
      <c r="AU31" s="274"/>
      <c r="AV31" s="274"/>
      <c r="AW31" s="274"/>
      <c r="AX31" s="274"/>
      <c r="AY31" s="274"/>
      <c r="AZ31" s="274"/>
      <c r="BA31" s="274"/>
      <c r="BB31" s="274"/>
      <c r="BC31" s="274"/>
      <c r="BD31" s="274"/>
      <c r="BE31" s="266"/>
      <c r="BF31" s="267"/>
      <c r="BG31" s="267"/>
      <c r="BH31" s="267"/>
      <c r="BI31" s="267"/>
      <c r="BJ31" s="267"/>
      <c r="BK31" s="267"/>
      <c r="BL31" s="267"/>
      <c r="BM31" s="267"/>
      <c r="BN31" s="267"/>
      <c r="BO31" s="267"/>
      <c r="BP31" s="267"/>
      <c r="BQ31" s="267"/>
      <c r="BR31" s="268"/>
      <c r="BS31" s="266"/>
      <c r="BT31" s="267"/>
      <c r="BU31" s="267"/>
      <c r="BV31" s="267"/>
      <c r="BW31" s="267"/>
      <c r="BX31" s="267"/>
      <c r="BY31" s="267"/>
      <c r="BZ31" s="267"/>
      <c r="CA31" s="267"/>
      <c r="CB31" s="267"/>
      <c r="CC31" s="267"/>
      <c r="CD31" s="267"/>
      <c r="CE31" s="267"/>
      <c r="CF31" s="268"/>
      <c r="CG31" s="266"/>
      <c r="CH31" s="267"/>
      <c r="CI31" s="267"/>
      <c r="CJ31" s="267"/>
      <c r="CK31" s="267"/>
      <c r="CL31" s="267"/>
      <c r="CM31" s="267"/>
      <c r="CN31" s="267"/>
      <c r="CO31" s="267"/>
      <c r="CP31" s="267"/>
      <c r="CQ31" s="267"/>
      <c r="CR31" s="267"/>
      <c r="CS31" s="267"/>
      <c r="CT31" s="267"/>
      <c r="CU31" s="267"/>
      <c r="CV31" s="268"/>
      <c r="CW31" s="273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5"/>
      <c r="DJ31" s="273"/>
      <c r="DK31" s="274"/>
      <c r="DL31" s="274"/>
      <c r="DM31" s="274"/>
      <c r="DN31" s="274"/>
      <c r="DO31" s="274"/>
      <c r="DP31" s="274"/>
      <c r="DQ31" s="274"/>
      <c r="DR31" s="274"/>
      <c r="DS31" s="274"/>
      <c r="DT31" s="274"/>
      <c r="DU31" s="275"/>
      <c r="DW31" s="35"/>
    </row>
    <row r="32" spans="1:127" s="6" customFormat="1" ht="16.5" customHeight="1" x14ac:dyDescent="0.2">
      <c r="A32" s="269" t="s">
        <v>7</v>
      </c>
      <c r="B32" s="270"/>
      <c r="C32" s="270"/>
      <c r="D32" s="270"/>
      <c r="E32" s="270"/>
      <c r="F32" s="271"/>
      <c r="G32" s="263" t="s">
        <v>72</v>
      </c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9"/>
      <c r="AC32" s="273" t="s">
        <v>1</v>
      </c>
      <c r="AD32" s="274"/>
      <c r="AE32" s="274"/>
      <c r="AF32" s="274"/>
      <c r="AG32" s="274"/>
      <c r="AH32" s="274"/>
      <c r="AI32" s="274"/>
      <c r="AJ32" s="274"/>
      <c r="AK32" s="274"/>
      <c r="AL32" s="274"/>
      <c r="AM32" s="274"/>
      <c r="AN32" s="274"/>
      <c r="AO32" s="274"/>
      <c r="AP32" s="275"/>
      <c r="AQ32" s="273" t="s">
        <v>1</v>
      </c>
      <c r="AR32" s="274"/>
      <c r="AS32" s="274"/>
      <c r="AT32" s="274"/>
      <c r="AU32" s="274"/>
      <c r="AV32" s="274"/>
      <c r="AW32" s="274"/>
      <c r="AX32" s="274"/>
      <c r="AY32" s="274"/>
      <c r="AZ32" s="274"/>
      <c r="BA32" s="274"/>
      <c r="BB32" s="274"/>
      <c r="BC32" s="274"/>
      <c r="BD32" s="274"/>
      <c r="BE32" s="257">
        <v>60000</v>
      </c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9"/>
      <c r="BS32" s="257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9"/>
      <c r="CG32" s="257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258"/>
      <c r="CU32" s="258"/>
      <c r="CV32" s="259"/>
      <c r="CW32" s="400">
        <v>60000</v>
      </c>
      <c r="CX32" s="436"/>
      <c r="CY32" s="436"/>
      <c r="CZ32" s="436"/>
      <c r="DA32" s="436"/>
      <c r="DB32" s="436"/>
      <c r="DC32" s="436"/>
      <c r="DD32" s="436"/>
      <c r="DE32" s="436"/>
      <c r="DF32" s="436"/>
      <c r="DG32" s="436"/>
      <c r="DH32" s="436"/>
      <c r="DI32" s="437"/>
      <c r="DJ32" s="273"/>
      <c r="DK32" s="274"/>
      <c r="DL32" s="274"/>
      <c r="DM32" s="274"/>
      <c r="DN32" s="274"/>
      <c r="DO32" s="274"/>
      <c r="DP32" s="274"/>
      <c r="DQ32" s="274"/>
      <c r="DR32" s="274"/>
      <c r="DS32" s="274"/>
      <c r="DT32" s="274"/>
      <c r="DU32" s="275"/>
      <c r="DW32" s="35"/>
    </row>
    <row r="33" spans="1:127" s="6" customFormat="1" ht="16.5" customHeight="1" x14ac:dyDescent="0.2">
      <c r="A33" s="269" t="s">
        <v>30</v>
      </c>
      <c r="B33" s="270"/>
      <c r="C33" s="270"/>
      <c r="D33" s="270"/>
      <c r="E33" s="270"/>
      <c r="F33" s="271"/>
      <c r="G33" s="263" t="s">
        <v>73</v>
      </c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9"/>
      <c r="AC33" s="273" t="s">
        <v>1</v>
      </c>
      <c r="AD33" s="274"/>
      <c r="AE33" s="274"/>
      <c r="AF33" s="274"/>
      <c r="AG33" s="274"/>
      <c r="AH33" s="274"/>
      <c r="AI33" s="274"/>
      <c r="AJ33" s="274"/>
      <c r="AK33" s="274"/>
      <c r="AL33" s="274"/>
      <c r="AM33" s="274"/>
      <c r="AN33" s="274"/>
      <c r="AO33" s="274"/>
      <c r="AP33" s="275"/>
      <c r="AQ33" s="273" t="s">
        <v>1</v>
      </c>
      <c r="AR33" s="274"/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274"/>
      <c r="BE33" s="266" t="s">
        <v>1</v>
      </c>
      <c r="BF33" s="267"/>
      <c r="BG33" s="267"/>
      <c r="BH33" s="267"/>
      <c r="BI33" s="267"/>
      <c r="BJ33" s="267"/>
      <c r="BK33" s="267"/>
      <c r="BL33" s="267"/>
      <c r="BM33" s="267"/>
      <c r="BN33" s="267"/>
      <c r="BO33" s="267"/>
      <c r="BP33" s="267"/>
      <c r="BQ33" s="267"/>
      <c r="BR33" s="268"/>
      <c r="BS33" s="266" t="s">
        <v>1</v>
      </c>
      <c r="BT33" s="267"/>
      <c r="BU33" s="267"/>
      <c r="BV33" s="267"/>
      <c r="BW33" s="267"/>
      <c r="BX33" s="267"/>
      <c r="BY33" s="267"/>
      <c r="BZ33" s="267"/>
      <c r="CA33" s="267"/>
      <c r="CB33" s="267"/>
      <c r="CC33" s="267"/>
      <c r="CD33" s="267"/>
      <c r="CE33" s="267"/>
      <c r="CF33" s="268"/>
      <c r="CG33" s="266" t="s">
        <v>1</v>
      </c>
      <c r="CH33" s="267"/>
      <c r="CI33" s="267"/>
      <c r="CJ33" s="267"/>
      <c r="CK33" s="267"/>
      <c r="CL33" s="267"/>
      <c r="CM33" s="267"/>
      <c r="CN33" s="267"/>
      <c r="CO33" s="267"/>
      <c r="CP33" s="267"/>
      <c r="CQ33" s="267"/>
      <c r="CR33" s="267"/>
      <c r="CS33" s="267"/>
      <c r="CT33" s="267"/>
      <c r="CU33" s="267"/>
      <c r="CV33" s="268"/>
      <c r="CW33" s="273" t="s">
        <v>1</v>
      </c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5"/>
      <c r="DJ33" s="273" t="s">
        <v>1</v>
      </c>
      <c r="DK33" s="274"/>
      <c r="DL33" s="274"/>
      <c r="DM33" s="274"/>
      <c r="DN33" s="274"/>
      <c r="DO33" s="274"/>
      <c r="DP33" s="274"/>
      <c r="DQ33" s="274"/>
      <c r="DR33" s="274"/>
      <c r="DS33" s="274"/>
      <c r="DT33" s="274"/>
      <c r="DU33" s="275"/>
      <c r="DW33" s="35"/>
    </row>
    <row r="34" spans="1:127" s="6" customFormat="1" ht="16.5" customHeight="1" x14ac:dyDescent="0.2">
      <c r="A34" s="319"/>
      <c r="B34" s="320"/>
      <c r="C34" s="320"/>
      <c r="D34" s="320"/>
      <c r="E34" s="320"/>
      <c r="F34" s="321"/>
      <c r="G34" s="263" t="s">
        <v>277</v>
      </c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9"/>
      <c r="AC34" s="400">
        <f>BE32/AQ34*100</f>
        <v>4166.6666666666661</v>
      </c>
      <c r="AD34" s="436"/>
      <c r="AE34" s="436"/>
      <c r="AF34" s="436"/>
      <c r="AG34" s="436"/>
      <c r="AH34" s="436"/>
      <c r="AI34" s="436"/>
      <c r="AJ34" s="436"/>
      <c r="AK34" s="436"/>
      <c r="AL34" s="436"/>
      <c r="AM34" s="436"/>
      <c r="AN34" s="436"/>
      <c r="AO34" s="436"/>
      <c r="AP34" s="437"/>
      <c r="AQ34" s="273">
        <v>1440</v>
      </c>
      <c r="AR34" s="274"/>
      <c r="AS34" s="274"/>
      <c r="AT34" s="274"/>
      <c r="AU34" s="274"/>
      <c r="AV34" s="274"/>
      <c r="AW34" s="274"/>
      <c r="AX34" s="274"/>
      <c r="AY34" s="274"/>
      <c r="AZ34" s="274"/>
      <c r="BA34" s="274"/>
      <c r="BB34" s="274"/>
      <c r="BC34" s="274"/>
      <c r="BD34" s="274"/>
      <c r="BE34" s="257">
        <f>AC34*AQ34/100</f>
        <v>59999.999999999993</v>
      </c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9"/>
      <c r="BS34" s="266"/>
      <c r="BT34" s="267"/>
      <c r="BU34" s="267"/>
      <c r="BV34" s="267"/>
      <c r="BW34" s="267"/>
      <c r="BX34" s="267"/>
      <c r="BY34" s="267"/>
      <c r="BZ34" s="267"/>
      <c r="CA34" s="267"/>
      <c r="CB34" s="267"/>
      <c r="CC34" s="267"/>
      <c r="CD34" s="267"/>
      <c r="CE34" s="267"/>
      <c r="CF34" s="268"/>
      <c r="CG34" s="266"/>
      <c r="CH34" s="267"/>
      <c r="CI34" s="267"/>
      <c r="CJ34" s="267"/>
      <c r="CK34" s="267"/>
      <c r="CL34" s="267"/>
      <c r="CM34" s="267"/>
      <c r="CN34" s="267"/>
      <c r="CO34" s="267"/>
      <c r="CP34" s="267"/>
      <c r="CQ34" s="267"/>
      <c r="CR34" s="267"/>
      <c r="CS34" s="267"/>
      <c r="CT34" s="267"/>
      <c r="CU34" s="267"/>
      <c r="CV34" s="268"/>
      <c r="CW34" s="400">
        <f>BE34</f>
        <v>59999.999999999993</v>
      </c>
      <c r="CX34" s="436"/>
      <c r="CY34" s="436"/>
      <c r="CZ34" s="436"/>
      <c r="DA34" s="436"/>
      <c r="DB34" s="436"/>
      <c r="DC34" s="436"/>
      <c r="DD34" s="436"/>
      <c r="DE34" s="436"/>
      <c r="DF34" s="436"/>
      <c r="DG34" s="436"/>
      <c r="DH34" s="436"/>
      <c r="DI34" s="437"/>
      <c r="DJ34" s="273"/>
      <c r="DK34" s="274"/>
      <c r="DL34" s="274"/>
      <c r="DM34" s="274"/>
      <c r="DN34" s="274"/>
      <c r="DO34" s="274"/>
      <c r="DP34" s="274"/>
      <c r="DQ34" s="274"/>
      <c r="DR34" s="274"/>
      <c r="DS34" s="274"/>
      <c r="DT34" s="274"/>
      <c r="DU34" s="275"/>
      <c r="DW34" s="35"/>
    </row>
    <row r="35" spans="1:127" s="6" customFormat="1" ht="16.5" customHeight="1" x14ac:dyDescent="0.2">
      <c r="A35" s="319"/>
      <c r="B35" s="320"/>
      <c r="C35" s="320"/>
      <c r="D35" s="320"/>
      <c r="E35" s="320"/>
      <c r="F35" s="321"/>
      <c r="G35" s="263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9"/>
      <c r="AC35" s="273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5"/>
      <c r="AQ35" s="273"/>
      <c r="AR35" s="274"/>
      <c r="AS35" s="274"/>
      <c r="AT35" s="274"/>
      <c r="AU35" s="274"/>
      <c r="AV35" s="274"/>
      <c r="AW35" s="274"/>
      <c r="AX35" s="274"/>
      <c r="AY35" s="274"/>
      <c r="AZ35" s="274"/>
      <c r="BA35" s="274"/>
      <c r="BB35" s="274"/>
      <c r="BC35" s="274"/>
      <c r="BD35" s="274"/>
      <c r="BE35" s="266"/>
      <c r="BF35" s="267"/>
      <c r="BG35" s="267"/>
      <c r="BH35" s="267"/>
      <c r="BI35" s="267"/>
      <c r="BJ35" s="267"/>
      <c r="BK35" s="267"/>
      <c r="BL35" s="267"/>
      <c r="BM35" s="267"/>
      <c r="BN35" s="267"/>
      <c r="BO35" s="267"/>
      <c r="BP35" s="267"/>
      <c r="BQ35" s="267"/>
      <c r="BR35" s="268"/>
      <c r="BS35" s="266"/>
      <c r="BT35" s="267"/>
      <c r="BU35" s="267"/>
      <c r="BV35" s="267"/>
      <c r="BW35" s="267"/>
      <c r="BX35" s="267"/>
      <c r="BY35" s="267"/>
      <c r="BZ35" s="267"/>
      <c r="CA35" s="267"/>
      <c r="CB35" s="267"/>
      <c r="CC35" s="267"/>
      <c r="CD35" s="267"/>
      <c r="CE35" s="267"/>
      <c r="CF35" s="268"/>
      <c r="CG35" s="266"/>
      <c r="CH35" s="267"/>
      <c r="CI35" s="267"/>
      <c r="CJ35" s="267"/>
      <c r="CK35" s="267"/>
      <c r="CL35" s="267"/>
      <c r="CM35" s="267"/>
      <c r="CN35" s="267"/>
      <c r="CO35" s="267"/>
      <c r="CP35" s="267"/>
      <c r="CQ35" s="267"/>
      <c r="CR35" s="267"/>
      <c r="CS35" s="267"/>
      <c r="CT35" s="267"/>
      <c r="CU35" s="267"/>
      <c r="CV35" s="268"/>
      <c r="CW35" s="266"/>
      <c r="CX35" s="267"/>
      <c r="CY35" s="267"/>
      <c r="CZ35" s="267"/>
      <c r="DA35" s="267"/>
      <c r="DB35" s="267"/>
      <c r="DC35" s="267"/>
      <c r="DD35" s="267"/>
      <c r="DE35" s="267"/>
      <c r="DF35" s="267"/>
      <c r="DG35" s="267"/>
      <c r="DH35" s="267"/>
      <c r="DI35" s="268"/>
      <c r="DJ35" s="266"/>
      <c r="DK35" s="267"/>
      <c r="DL35" s="267"/>
      <c r="DM35" s="267"/>
      <c r="DN35" s="267"/>
      <c r="DO35" s="267"/>
      <c r="DP35" s="267"/>
      <c r="DQ35" s="267"/>
      <c r="DR35" s="267"/>
      <c r="DS35" s="267"/>
      <c r="DT35" s="267"/>
      <c r="DU35" s="268"/>
      <c r="DW35" s="35"/>
    </row>
    <row r="36" spans="1:127" s="6" customFormat="1" ht="16.5" customHeight="1" x14ac:dyDescent="0.2">
      <c r="A36" s="316" t="s">
        <v>16</v>
      </c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9"/>
      <c r="BE36" s="367">
        <f>BE32+BE29</f>
        <v>60000</v>
      </c>
      <c r="BF36" s="439"/>
      <c r="BG36" s="439"/>
      <c r="BH36" s="439"/>
      <c r="BI36" s="439"/>
      <c r="BJ36" s="439"/>
      <c r="BK36" s="439"/>
      <c r="BL36" s="439"/>
      <c r="BM36" s="439"/>
      <c r="BN36" s="439"/>
      <c r="BO36" s="439"/>
      <c r="BP36" s="439"/>
      <c r="BQ36" s="439"/>
      <c r="BR36" s="440"/>
      <c r="BS36" s="266"/>
      <c r="BT36" s="267"/>
      <c r="BU36" s="267"/>
      <c r="BV36" s="267"/>
      <c r="BW36" s="267"/>
      <c r="BX36" s="267"/>
      <c r="BY36" s="267"/>
      <c r="BZ36" s="267"/>
      <c r="CA36" s="267"/>
      <c r="CB36" s="267"/>
      <c r="CC36" s="267"/>
      <c r="CD36" s="267"/>
      <c r="CE36" s="267"/>
      <c r="CF36" s="268"/>
      <c r="CG36" s="266"/>
      <c r="CH36" s="267"/>
      <c r="CI36" s="267"/>
      <c r="CJ36" s="267"/>
      <c r="CK36" s="267"/>
      <c r="CL36" s="267"/>
      <c r="CM36" s="267"/>
      <c r="CN36" s="267"/>
      <c r="CO36" s="267"/>
      <c r="CP36" s="267"/>
      <c r="CQ36" s="267"/>
      <c r="CR36" s="267"/>
      <c r="CS36" s="267"/>
      <c r="CT36" s="267"/>
      <c r="CU36" s="267"/>
      <c r="CV36" s="268"/>
      <c r="CW36" s="257">
        <f>CW32</f>
        <v>60000</v>
      </c>
      <c r="CX36" s="267"/>
      <c r="CY36" s="267"/>
      <c r="CZ36" s="267"/>
      <c r="DA36" s="267"/>
      <c r="DB36" s="267"/>
      <c r="DC36" s="267"/>
      <c r="DD36" s="267"/>
      <c r="DE36" s="267"/>
      <c r="DF36" s="267"/>
      <c r="DG36" s="267"/>
      <c r="DH36" s="267"/>
      <c r="DI36" s="268"/>
      <c r="DJ36" s="266"/>
      <c r="DK36" s="267"/>
      <c r="DL36" s="267"/>
      <c r="DM36" s="267"/>
      <c r="DN36" s="267"/>
      <c r="DO36" s="267"/>
      <c r="DP36" s="267"/>
      <c r="DQ36" s="267"/>
      <c r="DR36" s="267"/>
      <c r="DS36" s="267"/>
      <c r="DT36" s="267"/>
      <c r="DU36" s="268"/>
      <c r="DW36" s="35">
        <v>60000</v>
      </c>
    </row>
    <row r="37" spans="1:127" s="6" customFormat="1" ht="16.5" customHeight="1" x14ac:dyDescent="0.2">
      <c r="A37" s="419" t="s">
        <v>239</v>
      </c>
      <c r="B37" s="420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420"/>
      <c r="T37" s="420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0"/>
      <c r="AJ37" s="420"/>
      <c r="AK37" s="420"/>
      <c r="AL37" s="420"/>
      <c r="AM37" s="420"/>
      <c r="AN37" s="420"/>
      <c r="AO37" s="420"/>
      <c r="AP37" s="420"/>
      <c r="AQ37" s="420"/>
      <c r="AR37" s="420"/>
      <c r="AS37" s="420"/>
      <c r="AT37" s="420"/>
      <c r="AU37" s="420"/>
      <c r="AV37" s="420"/>
      <c r="AW37" s="420"/>
      <c r="AX37" s="420"/>
      <c r="AY37" s="420"/>
      <c r="AZ37" s="420"/>
      <c r="BA37" s="420"/>
      <c r="BB37" s="420"/>
      <c r="BC37" s="420"/>
      <c r="BD37" s="420"/>
      <c r="BE37" s="420"/>
      <c r="BF37" s="420"/>
      <c r="BG37" s="420"/>
      <c r="BH37" s="420"/>
      <c r="BI37" s="420"/>
      <c r="BJ37" s="420"/>
      <c r="BK37" s="420"/>
      <c r="BL37" s="420"/>
      <c r="BM37" s="420"/>
      <c r="BN37" s="420"/>
      <c r="BO37" s="420"/>
      <c r="BP37" s="420"/>
      <c r="BQ37" s="420"/>
      <c r="BR37" s="420"/>
      <c r="BS37" s="420"/>
      <c r="BT37" s="420"/>
      <c r="BU37" s="420"/>
      <c r="BV37" s="420"/>
      <c r="BW37" s="420"/>
      <c r="BX37" s="420"/>
      <c r="BY37" s="420"/>
      <c r="BZ37" s="420"/>
      <c r="CA37" s="420"/>
      <c r="CB37" s="420"/>
      <c r="CC37" s="420"/>
      <c r="CD37" s="420"/>
      <c r="CE37" s="420"/>
      <c r="CF37" s="420"/>
      <c r="CG37" s="420"/>
      <c r="CH37" s="420"/>
      <c r="CI37" s="420"/>
      <c r="CJ37" s="420"/>
      <c r="CK37" s="420"/>
      <c r="CL37" s="420"/>
      <c r="CM37" s="420"/>
      <c r="CN37" s="420"/>
      <c r="CO37" s="420"/>
      <c r="CP37" s="420"/>
      <c r="CQ37" s="420"/>
      <c r="CR37" s="420"/>
      <c r="CS37" s="420"/>
      <c r="CT37" s="420"/>
      <c r="CU37" s="420"/>
      <c r="CV37" s="420"/>
      <c r="CW37" s="420"/>
      <c r="CX37" s="420"/>
      <c r="CY37" s="420"/>
      <c r="CZ37" s="420"/>
      <c r="DA37" s="420"/>
      <c r="DB37" s="420"/>
      <c r="DC37" s="420"/>
      <c r="DD37" s="420"/>
      <c r="DE37" s="420"/>
      <c r="DF37" s="420"/>
      <c r="DG37" s="420"/>
      <c r="DH37" s="420"/>
      <c r="DI37" s="420"/>
      <c r="DJ37" s="420"/>
      <c r="DK37" s="420"/>
      <c r="DL37" s="420"/>
      <c r="DM37" s="420"/>
      <c r="DN37" s="420"/>
      <c r="DO37" s="420"/>
      <c r="DP37" s="420"/>
      <c r="DQ37" s="420"/>
      <c r="DR37" s="420"/>
      <c r="DS37" s="420"/>
      <c r="DT37" s="420"/>
      <c r="DU37" s="420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95" customHeight="1" x14ac:dyDescent="0.2">
      <c r="A41" s="323" t="s">
        <v>3</v>
      </c>
      <c r="B41" s="324"/>
      <c r="C41" s="324"/>
      <c r="D41" s="324"/>
      <c r="E41" s="324"/>
      <c r="F41" s="325"/>
      <c r="G41" s="323" t="s">
        <v>75</v>
      </c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  <c r="X41" s="324"/>
      <c r="Y41" s="324"/>
      <c r="Z41" s="324"/>
      <c r="AA41" s="324"/>
      <c r="AB41" s="325"/>
      <c r="AC41" s="323" t="s">
        <v>219</v>
      </c>
      <c r="AD41" s="192"/>
      <c r="AE41" s="192"/>
      <c r="AF41" s="192"/>
      <c r="AG41" s="192"/>
      <c r="AH41" s="192"/>
      <c r="AI41" s="192"/>
      <c r="AJ41" s="192"/>
      <c r="AK41" s="192"/>
      <c r="AL41" s="323" t="s">
        <v>76</v>
      </c>
      <c r="AM41" s="192"/>
      <c r="AN41" s="192"/>
      <c r="AO41" s="192"/>
      <c r="AP41" s="192"/>
      <c r="AQ41" s="192"/>
      <c r="AR41" s="192"/>
      <c r="AS41" s="192"/>
      <c r="AT41" s="192"/>
      <c r="AU41" s="193"/>
      <c r="AV41" s="429" t="s">
        <v>240</v>
      </c>
      <c r="AW41" s="430"/>
      <c r="AX41" s="430"/>
      <c r="AY41" s="430"/>
      <c r="AZ41" s="430"/>
      <c r="BA41" s="430"/>
      <c r="BB41" s="430"/>
      <c r="BC41" s="430"/>
      <c r="BD41" s="431"/>
      <c r="BE41" s="323" t="s">
        <v>241</v>
      </c>
      <c r="BF41" s="324"/>
      <c r="BG41" s="324"/>
      <c r="BH41" s="324"/>
      <c r="BI41" s="324"/>
      <c r="BJ41" s="324"/>
      <c r="BK41" s="324"/>
      <c r="BL41" s="324"/>
      <c r="BM41" s="324"/>
      <c r="BN41" s="324"/>
      <c r="BO41" s="324"/>
      <c r="BP41" s="324"/>
      <c r="BQ41" s="324"/>
      <c r="BR41" s="325"/>
      <c r="BS41" s="332" t="s">
        <v>0</v>
      </c>
      <c r="BT41" s="290"/>
      <c r="BU41" s="290"/>
      <c r="BV41" s="290"/>
      <c r="BW41" s="290"/>
      <c r="BX41" s="290"/>
      <c r="BY41" s="290"/>
      <c r="BZ41" s="290"/>
      <c r="CA41" s="290"/>
      <c r="CB41" s="290"/>
      <c r="CC41" s="290"/>
      <c r="CD41" s="290"/>
      <c r="CE41" s="290"/>
      <c r="CF41" s="290"/>
      <c r="CG41" s="290"/>
      <c r="CH41" s="290"/>
      <c r="CI41" s="290"/>
      <c r="CJ41" s="290"/>
      <c r="CK41" s="290"/>
      <c r="CL41" s="290"/>
      <c r="CM41" s="290"/>
      <c r="CN41" s="290"/>
      <c r="CO41" s="290"/>
      <c r="CP41" s="290"/>
      <c r="CQ41" s="290"/>
      <c r="CR41" s="290"/>
      <c r="CS41" s="290"/>
      <c r="CT41" s="290"/>
      <c r="CU41" s="290"/>
      <c r="CV41" s="290"/>
      <c r="CW41" s="290"/>
      <c r="CX41" s="290"/>
      <c r="CY41" s="290"/>
      <c r="CZ41" s="290"/>
      <c r="DA41" s="290"/>
      <c r="DB41" s="290"/>
      <c r="DC41" s="290"/>
      <c r="DD41" s="290"/>
      <c r="DE41" s="290"/>
      <c r="DF41" s="290"/>
      <c r="DG41" s="290"/>
      <c r="DH41" s="290"/>
      <c r="DI41" s="290"/>
      <c r="DJ41" s="290"/>
      <c r="DK41" s="290"/>
      <c r="DL41" s="290"/>
      <c r="DM41" s="290"/>
      <c r="DN41" s="290"/>
      <c r="DO41" s="290"/>
      <c r="DP41" s="290"/>
      <c r="DQ41" s="290"/>
      <c r="DR41" s="290"/>
      <c r="DS41" s="290"/>
      <c r="DT41" s="290"/>
      <c r="DU41" s="291"/>
      <c r="DW41" s="42"/>
    </row>
    <row r="42" spans="1:127" s="3" customFormat="1" ht="67.7" customHeight="1" x14ac:dyDescent="0.2">
      <c r="A42" s="326"/>
      <c r="B42" s="327"/>
      <c r="C42" s="327"/>
      <c r="D42" s="327"/>
      <c r="E42" s="327"/>
      <c r="F42" s="328"/>
      <c r="G42" s="326"/>
      <c r="H42" s="327"/>
      <c r="I42" s="327"/>
      <c r="J42" s="327"/>
      <c r="K42" s="327"/>
      <c r="L42" s="327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8"/>
      <c r="AC42" s="345"/>
      <c r="AD42" s="346"/>
      <c r="AE42" s="346"/>
      <c r="AF42" s="346"/>
      <c r="AG42" s="346"/>
      <c r="AH42" s="346"/>
      <c r="AI42" s="346"/>
      <c r="AJ42" s="346"/>
      <c r="AK42" s="346"/>
      <c r="AL42" s="345"/>
      <c r="AM42" s="428"/>
      <c r="AN42" s="428"/>
      <c r="AO42" s="428"/>
      <c r="AP42" s="428"/>
      <c r="AQ42" s="428"/>
      <c r="AR42" s="428"/>
      <c r="AS42" s="428"/>
      <c r="AT42" s="428"/>
      <c r="AU42" s="347"/>
      <c r="AV42" s="432"/>
      <c r="AW42" s="432"/>
      <c r="AX42" s="432"/>
      <c r="AY42" s="432"/>
      <c r="AZ42" s="432"/>
      <c r="BA42" s="432"/>
      <c r="BB42" s="432"/>
      <c r="BC42" s="432"/>
      <c r="BD42" s="433"/>
      <c r="BE42" s="326"/>
      <c r="BF42" s="327"/>
      <c r="BG42" s="327"/>
      <c r="BH42" s="327"/>
      <c r="BI42" s="327"/>
      <c r="BJ42" s="327"/>
      <c r="BK42" s="327"/>
      <c r="BL42" s="327"/>
      <c r="BM42" s="327"/>
      <c r="BN42" s="327"/>
      <c r="BO42" s="327"/>
      <c r="BP42" s="327"/>
      <c r="BQ42" s="327"/>
      <c r="BR42" s="328"/>
      <c r="BS42" s="340" t="s">
        <v>169</v>
      </c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6"/>
      <c r="CG42" s="340" t="s">
        <v>176</v>
      </c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6"/>
      <c r="CW42" s="425" t="s">
        <v>18</v>
      </c>
      <c r="CX42" s="426"/>
      <c r="CY42" s="426"/>
      <c r="CZ42" s="426"/>
      <c r="DA42" s="426"/>
      <c r="DB42" s="426"/>
      <c r="DC42" s="426"/>
      <c r="DD42" s="426"/>
      <c r="DE42" s="426"/>
      <c r="DF42" s="426"/>
      <c r="DG42" s="426"/>
      <c r="DH42" s="426"/>
      <c r="DI42" s="426"/>
      <c r="DJ42" s="426"/>
      <c r="DK42" s="426"/>
      <c r="DL42" s="426"/>
      <c r="DM42" s="426"/>
      <c r="DN42" s="426"/>
      <c r="DO42" s="426"/>
      <c r="DP42" s="426"/>
      <c r="DQ42" s="426"/>
      <c r="DR42" s="426"/>
      <c r="DS42" s="426"/>
      <c r="DT42" s="426"/>
      <c r="DU42" s="427"/>
      <c r="DW42" s="42"/>
    </row>
    <row r="43" spans="1:127" s="3" customFormat="1" ht="32.25" customHeight="1" x14ac:dyDescent="0.2">
      <c r="A43" s="329"/>
      <c r="B43" s="330"/>
      <c r="C43" s="330"/>
      <c r="D43" s="330"/>
      <c r="E43" s="330"/>
      <c r="F43" s="331"/>
      <c r="G43" s="329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1"/>
      <c r="AC43" s="194"/>
      <c r="AD43" s="195"/>
      <c r="AE43" s="195"/>
      <c r="AF43" s="195"/>
      <c r="AG43" s="195"/>
      <c r="AH43" s="195"/>
      <c r="AI43" s="195"/>
      <c r="AJ43" s="195"/>
      <c r="AK43" s="195"/>
      <c r="AL43" s="194"/>
      <c r="AM43" s="195"/>
      <c r="AN43" s="195"/>
      <c r="AO43" s="195"/>
      <c r="AP43" s="195"/>
      <c r="AQ43" s="195"/>
      <c r="AR43" s="195"/>
      <c r="AS43" s="195"/>
      <c r="AT43" s="195"/>
      <c r="AU43" s="196"/>
      <c r="AV43" s="434"/>
      <c r="AW43" s="434"/>
      <c r="AX43" s="434"/>
      <c r="AY43" s="434"/>
      <c r="AZ43" s="434"/>
      <c r="BA43" s="434"/>
      <c r="BB43" s="434"/>
      <c r="BC43" s="434"/>
      <c r="BD43" s="435"/>
      <c r="BE43" s="329"/>
      <c r="BF43" s="330"/>
      <c r="BG43" s="330"/>
      <c r="BH43" s="330"/>
      <c r="BI43" s="330"/>
      <c r="BJ43" s="330"/>
      <c r="BK43" s="330"/>
      <c r="BL43" s="330"/>
      <c r="BM43" s="330"/>
      <c r="BN43" s="330"/>
      <c r="BO43" s="330"/>
      <c r="BP43" s="330"/>
      <c r="BQ43" s="330"/>
      <c r="BR43" s="331"/>
      <c r="BS43" s="307"/>
      <c r="BT43" s="308"/>
      <c r="BU43" s="308"/>
      <c r="BV43" s="308"/>
      <c r="BW43" s="308"/>
      <c r="BX43" s="308"/>
      <c r="BY43" s="308"/>
      <c r="BZ43" s="308"/>
      <c r="CA43" s="308"/>
      <c r="CB43" s="308"/>
      <c r="CC43" s="308"/>
      <c r="CD43" s="308"/>
      <c r="CE43" s="308"/>
      <c r="CF43" s="309"/>
      <c r="CG43" s="307"/>
      <c r="CH43" s="308"/>
      <c r="CI43" s="308"/>
      <c r="CJ43" s="308"/>
      <c r="CK43" s="308"/>
      <c r="CL43" s="308"/>
      <c r="CM43" s="308"/>
      <c r="CN43" s="308"/>
      <c r="CO43" s="308"/>
      <c r="CP43" s="308"/>
      <c r="CQ43" s="308"/>
      <c r="CR43" s="308"/>
      <c r="CS43" s="308"/>
      <c r="CT43" s="308"/>
      <c r="CU43" s="308"/>
      <c r="CV43" s="309"/>
      <c r="CW43" s="332" t="s">
        <v>2</v>
      </c>
      <c r="CX43" s="333"/>
      <c r="CY43" s="333"/>
      <c r="CZ43" s="333"/>
      <c r="DA43" s="333"/>
      <c r="DB43" s="333"/>
      <c r="DC43" s="333"/>
      <c r="DD43" s="333"/>
      <c r="DE43" s="333"/>
      <c r="DF43" s="333"/>
      <c r="DG43" s="333"/>
      <c r="DH43" s="333"/>
      <c r="DI43" s="334"/>
      <c r="DJ43" s="332" t="s">
        <v>43</v>
      </c>
      <c r="DK43" s="333"/>
      <c r="DL43" s="333"/>
      <c r="DM43" s="333"/>
      <c r="DN43" s="333"/>
      <c r="DO43" s="333"/>
      <c r="DP43" s="333"/>
      <c r="DQ43" s="333"/>
      <c r="DR43" s="333"/>
      <c r="DS43" s="333"/>
      <c r="DT43" s="333"/>
      <c r="DU43" s="334"/>
      <c r="DW43" s="42"/>
    </row>
    <row r="44" spans="1:127" s="7" customFormat="1" ht="12.75" x14ac:dyDescent="0.2">
      <c r="A44" s="335">
        <v>1</v>
      </c>
      <c r="B44" s="336"/>
      <c r="C44" s="336"/>
      <c r="D44" s="336"/>
      <c r="E44" s="336"/>
      <c r="F44" s="337"/>
      <c r="G44" s="335">
        <v>2</v>
      </c>
      <c r="H44" s="336"/>
      <c r="I44" s="336"/>
      <c r="J44" s="336"/>
      <c r="K44" s="336"/>
      <c r="L44" s="336"/>
      <c r="M44" s="336"/>
      <c r="N44" s="336"/>
      <c r="O44" s="336"/>
      <c r="P44" s="336"/>
      <c r="Q44" s="336"/>
      <c r="R44" s="336"/>
      <c r="S44" s="336"/>
      <c r="T44" s="336"/>
      <c r="U44" s="336"/>
      <c r="V44" s="336"/>
      <c r="W44" s="336"/>
      <c r="X44" s="336"/>
      <c r="Y44" s="336"/>
      <c r="Z44" s="336"/>
      <c r="AA44" s="336"/>
      <c r="AB44" s="337"/>
      <c r="AC44" s="421">
        <v>3</v>
      </c>
      <c r="AD44" s="422"/>
      <c r="AE44" s="422"/>
      <c r="AF44" s="422"/>
      <c r="AG44" s="422"/>
      <c r="AH44" s="422"/>
      <c r="AI44" s="422"/>
      <c r="AJ44" s="422"/>
      <c r="AK44" s="422"/>
      <c r="AL44" s="421">
        <v>4</v>
      </c>
      <c r="AM44" s="422"/>
      <c r="AN44" s="422"/>
      <c r="AO44" s="422"/>
      <c r="AP44" s="422"/>
      <c r="AQ44" s="422"/>
      <c r="AR44" s="422"/>
      <c r="AS44" s="422"/>
      <c r="AT44" s="422"/>
      <c r="AU44" s="423"/>
      <c r="AV44" s="424">
        <v>5</v>
      </c>
      <c r="AW44" s="422"/>
      <c r="AX44" s="422"/>
      <c r="AY44" s="422"/>
      <c r="AZ44" s="422"/>
      <c r="BA44" s="422"/>
      <c r="BB44" s="422"/>
      <c r="BC44" s="422"/>
      <c r="BD44" s="423"/>
      <c r="BE44" s="335">
        <v>6</v>
      </c>
      <c r="BF44" s="336"/>
      <c r="BG44" s="336"/>
      <c r="BH44" s="336"/>
      <c r="BI44" s="336"/>
      <c r="BJ44" s="336"/>
      <c r="BK44" s="336"/>
      <c r="BL44" s="336"/>
      <c r="BM44" s="336"/>
      <c r="BN44" s="336"/>
      <c r="BO44" s="336"/>
      <c r="BP44" s="336"/>
      <c r="BQ44" s="336"/>
      <c r="BR44" s="337"/>
      <c r="BS44" s="335">
        <v>7</v>
      </c>
      <c r="BT44" s="336"/>
      <c r="BU44" s="336"/>
      <c r="BV44" s="336"/>
      <c r="BW44" s="336"/>
      <c r="BX44" s="336"/>
      <c r="BY44" s="336"/>
      <c r="BZ44" s="336"/>
      <c r="CA44" s="336"/>
      <c r="CB44" s="336"/>
      <c r="CC44" s="336"/>
      <c r="CD44" s="336"/>
      <c r="CE44" s="336"/>
      <c r="CF44" s="337"/>
      <c r="CG44" s="335">
        <v>8</v>
      </c>
      <c r="CH44" s="336"/>
      <c r="CI44" s="336"/>
      <c r="CJ44" s="336"/>
      <c r="CK44" s="336"/>
      <c r="CL44" s="336"/>
      <c r="CM44" s="336"/>
      <c r="CN44" s="336"/>
      <c r="CO44" s="336"/>
      <c r="CP44" s="336"/>
      <c r="CQ44" s="336"/>
      <c r="CR44" s="336"/>
      <c r="CS44" s="336"/>
      <c r="CT44" s="336"/>
      <c r="CU44" s="336"/>
      <c r="CV44" s="337"/>
      <c r="CW44" s="335">
        <v>9</v>
      </c>
      <c r="CX44" s="336"/>
      <c r="CY44" s="336"/>
      <c r="CZ44" s="336"/>
      <c r="DA44" s="336"/>
      <c r="DB44" s="336"/>
      <c r="DC44" s="336"/>
      <c r="DD44" s="336"/>
      <c r="DE44" s="336"/>
      <c r="DF44" s="336"/>
      <c r="DG44" s="336"/>
      <c r="DH44" s="336"/>
      <c r="DI44" s="337"/>
      <c r="DJ44" s="335">
        <v>10</v>
      </c>
      <c r="DK44" s="336"/>
      <c r="DL44" s="336"/>
      <c r="DM44" s="336"/>
      <c r="DN44" s="336"/>
      <c r="DO44" s="336"/>
      <c r="DP44" s="336"/>
      <c r="DQ44" s="336"/>
      <c r="DR44" s="336"/>
      <c r="DS44" s="336"/>
      <c r="DT44" s="336"/>
      <c r="DU44" s="337"/>
      <c r="DW44" s="40"/>
    </row>
    <row r="45" spans="1:127" s="6" customFormat="1" ht="15.75" customHeight="1" x14ac:dyDescent="0.2">
      <c r="A45" s="269" t="s">
        <v>6</v>
      </c>
      <c r="B45" s="270"/>
      <c r="C45" s="270"/>
      <c r="D45" s="270"/>
      <c r="E45" s="270"/>
      <c r="F45" s="271"/>
      <c r="G45" s="263" t="s">
        <v>255</v>
      </c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  <c r="AA45" s="235"/>
      <c r="AB45" s="236"/>
      <c r="AC45" s="421" t="s">
        <v>1</v>
      </c>
      <c r="AD45" s="422"/>
      <c r="AE45" s="422"/>
      <c r="AF45" s="422"/>
      <c r="AG45" s="422"/>
      <c r="AH45" s="422"/>
      <c r="AI45" s="422"/>
      <c r="AJ45" s="422"/>
      <c r="AK45" s="422"/>
      <c r="AL45" s="421" t="s">
        <v>1</v>
      </c>
      <c r="AM45" s="422"/>
      <c r="AN45" s="422"/>
      <c r="AO45" s="422"/>
      <c r="AP45" s="422"/>
      <c r="AQ45" s="422"/>
      <c r="AR45" s="422"/>
      <c r="AS45" s="422"/>
      <c r="AT45" s="422"/>
      <c r="AU45" s="423"/>
      <c r="AV45" s="424" t="s">
        <v>1</v>
      </c>
      <c r="AW45" s="422"/>
      <c r="AX45" s="422"/>
      <c r="AY45" s="422"/>
      <c r="AZ45" s="422"/>
      <c r="BA45" s="422"/>
      <c r="BB45" s="422"/>
      <c r="BC45" s="422"/>
      <c r="BD45" s="423"/>
      <c r="BE45" s="257">
        <f>BE49</f>
        <v>50000</v>
      </c>
      <c r="BF45" s="267"/>
      <c r="BG45" s="267"/>
      <c r="BH45" s="267"/>
      <c r="BI45" s="267"/>
      <c r="BJ45" s="267"/>
      <c r="BK45" s="267"/>
      <c r="BL45" s="267"/>
      <c r="BM45" s="267"/>
      <c r="BN45" s="267"/>
      <c r="BO45" s="267"/>
      <c r="BP45" s="267"/>
      <c r="BQ45" s="267"/>
      <c r="BR45" s="268"/>
      <c r="BS45" s="266"/>
      <c r="BT45" s="267"/>
      <c r="BU45" s="267"/>
      <c r="BV45" s="267"/>
      <c r="BW45" s="267"/>
      <c r="BX45" s="267"/>
      <c r="BY45" s="267"/>
      <c r="BZ45" s="267"/>
      <c r="CA45" s="267"/>
      <c r="CB45" s="267"/>
      <c r="CC45" s="267"/>
      <c r="CD45" s="267"/>
      <c r="CE45" s="267"/>
      <c r="CF45" s="268"/>
      <c r="CG45" s="266"/>
      <c r="CH45" s="267"/>
      <c r="CI45" s="267"/>
      <c r="CJ45" s="267"/>
      <c r="CK45" s="267"/>
      <c r="CL45" s="267"/>
      <c r="CM45" s="267"/>
      <c r="CN45" s="267"/>
      <c r="CO45" s="267"/>
      <c r="CP45" s="267"/>
      <c r="CQ45" s="267"/>
      <c r="CR45" s="267"/>
      <c r="CS45" s="267"/>
      <c r="CT45" s="267"/>
      <c r="CU45" s="267"/>
      <c r="CV45" s="268"/>
      <c r="CW45" s="400">
        <f>CW49</f>
        <v>50000</v>
      </c>
      <c r="CX45" s="436"/>
      <c r="CY45" s="436"/>
      <c r="CZ45" s="436"/>
      <c r="DA45" s="436"/>
      <c r="DB45" s="436"/>
      <c r="DC45" s="436"/>
      <c r="DD45" s="436"/>
      <c r="DE45" s="436"/>
      <c r="DF45" s="436"/>
      <c r="DG45" s="436"/>
      <c r="DH45" s="436"/>
      <c r="DI45" s="437"/>
      <c r="DJ45" s="273"/>
      <c r="DK45" s="274"/>
      <c r="DL45" s="274"/>
      <c r="DM45" s="274"/>
      <c r="DN45" s="274"/>
      <c r="DO45" s="274"/>
      <c r="DP45" s="274"/>
      <c r="DQ45" s="274"/>
      <c r="DR45" s="274"/>
      <c r="DS45" s="274"/>
      <c r="DT45" s="274"/>
      <c r="DU45" s="275"/>
      <c r="DW45" s="35"/>
    </row>
    <row r="46" spans="1:127" s="6" customFormat="1" ht="16.5" customHeight="1" x14ac:dyDescent="0.2">
      <c r="A46" s="319"/>
      <c r="B46" s="320"/>
      <c r="C46" s="320"/>
      <c r="D46" s="320"/>
      <c r="E46" s="320"/>
      <c r="F46" s="321"/>
      <c r="G46" s="322" t="s">
        <v>0</v>
      </c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1"/>
      <c r="AC46" s="421" t="s">
        <v>1</v>
      </c>
      <c r="AD46" s="422"/>
      <c r="AE46" s="422"/>
      <c r="AF46" s="422"/>
      <c r="AG46" s="422"/>
      <c r="AH46" s="422"/>
      <c r="AI46" s="422"/>
      <c r="AJ46" s="422"/>
      <c r="AK46" s="422"/>
      <c r="AL46" s="421" t="s">
        <v>1</v>
      </c>
      <c r="AM46" s="422"/>
      <c r="AN46" s="422"/>
      <c r="AO46" s="422"/>
      <c r="AP46" s="422"/>
      <c r="AQ46" s="422"/>
      <c r="AR46" s="422"/>
      <c r="AS46" s="422"/>
      <c r="AT46" s="422"/>
      <c r="AU46" s="423"/>
      <c r="AV46" s="424" t="s">
        <v>1</v>
      </c>
      <c r="AW46" s="422"/>
      <c r="AX46" s="422"/>
      <c r="AY46" s="422"/>
      <c r="AZ46" s="422"/>
      <c r="BA46" s="422"/>
      <c r="BB46" s="422"/>
      <c r="BC46" s="422"/>
      <c r="BD46" s="423"/>
      <c r="BE46" s="266" t="s">
        <v>1</v>
      </c>
      <c r="BF46" s="267"/>
      <c r="BG46" s="267"/>
      <c r="BH46" s="267"/>
      <c r="BI46" s="267"/>
      <c r="BJ46" s="267"/>
      <c r="BK46" s="267"/>
      <c r="BL46" s="267"/>
      <c r="BM46" s="267"/>
      <c r="BN46" s="267"/>
      <c r="BO46" s="267"/>
      <c r="BP46" s="267"/>
      <c r="BQ46" s="267"/>
      <c r="BR46" s="268"/>
      <c r="BS46" s="266" t="s">
        <v>1</v>
      </c>
      <c r="BT46" s="267"/>
      <c r="BU46" s="267"/>
      <c r="BV46" s="267"/>
      <c r="BW46" s="267"/>
      <c r="BX46" s="267"/>
      <c r="BY46" s="267"/>
      <c r="BZ46" s="267"/>
      <c r="CA46" s="267"/>
      <c r="CB46" s="267"/>
      <c r="CC46" s="267"/>
      <c r="CD46" s="267"/>
      <c r="CE46" s="267"/>
      <c r="CF46" s="268"/>
      <c r="CG46" s="266" t="s">
        <v>1</v>
      </c>
      <c r="CH46" s="267"/>
      <c r="CI46" s="267"/>
      <c r="CJ46" s="267"/>
      <c r="CK46" s="267"/>
      <c r="CL46" s="267"/>
      <c r="CM46" s="267"/>
      <c r="CN46" s="267"/>
      <c r="CO46" s="267"/>
      <c r="CP46" s="267"/>
      <c r="CQ46" s="267"/>
      <c r="CR46" s="267"/>
      <c r="CS46" s="267"/>
      <c r="CT46" s="267"/>
      <c r="CU46" s="267"/>
      <c r="CV46" s="268"/>
      <c r="CW46" s="273" t="s">
        <v>1</v>
      </c>
      <c r="CX46" s="274"/>
      <c r="CY46" s="274"/>
      <c r="CZ46" s="274"/>
      <c r="DA46" s="274"/>
      <c r="DB46" s="274"/>
      <c r="DC46" s="274"/>
      <c r="DD46" s="274"/>
      <c r="DE46" s="274"/>
      <c r="DF46" s="274"/>
      <c r="DG46" s="274"/>
      <c r="DH46" s="274"/>
      <c r="DI46" s="275"/>
      <c r="DJ46" s="273" t="s">
        <v>1</v>
      </c>
      <c r="DK46" s="274"/>
      <c r="DL46" s="274"/>
      <c r="DM46" s="274"/>
      <c r="DN46" s="274"/>
      <c r="DO46" s="274"/>
      <c r="DP46" s="274"/>
      <c r="DQ46" s="274"/>
      <c r="DR46" s="274"/>
      <c r="DS46" s="274"/>
      <c r="DT46" s="274"/>
      <c r="DU46" s="275"/>
      <c r="DW46" s="35"/>
    </row>
    <row r="47" spans="1:127" s="6" customFormat="1" ht="94.7" customHeight="1" x14ac:dyDescent="0.2">
      <c r="A47" s="319" t="s">
        <v>25</v>
      </c>
      <c r="B47" s="320"/>
      <c r="C47" s="320"/>
      <c r="D47" s="320"/>
      <c r="E47" s="320"/>
      <c r="F47" s="321"/>
      <c r="G47" s="322" t="s">
        <v>278</v>
      </c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1"/>
      <c r="AC47" s="385">
        <v>293</v>
      </c>
      <c r="AD47" s="386"/>
      <c r="AE47" s="386"/>
      <c r="AF47" s="386"/>
      <c r="AG47" s="386"/>
      <c r="AH47" s="386"/>
      <c r="AI47" s="386"/>
      <c r="AJ47" s="386"/>
      <c r="AK47" s="386"/>
      <c r="AL47" s="418">
        <v>12500</v>
      </c>
      <c r="AM47" s="239"/>
      <c r="AN47" s="239"/>
      <c r="AO47" s="239"/>
      <c r="AP47" s="239"/>
      <c r="AQ47" s="239"/>
      <c r="AR47" s="239"/>
      <c r="AS47" s="239"/>
      <c r="AT47" s="239"/>
      <c r="AU47" s="240"/>
      <c r="AV47" s="388">
        <v>4</v>
      </c>
      <c r="AW47" s="386"/>
      <c r="AX47" s="386"/>
      <c r="AY47" s="386"/>
      <c r="AZ47" s="386"/>
      <c r="BA47" s="386"/>
      <c r="BB47" s="386"/>
      <c r="BC47" s="386"/>
      <c r="BD47" s="387"/>
      <c r="BE47" s="257">
        <f>AL47*AV47</f>
        <v>50000</v>
      </c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9"/>
      <c r="BS47" s="266"/>
      <c r="BT47" s="267"/>
      <c r="BU47" s="267"/>
      <c r="BV47" s="267"/>
      <c r="BW47" s="267"/>
      <c r="BX47" s="267"/>
      <c r="BY47" s="267"/>
      <c r="BZ47" s="267"/>
      <c r="CA47" s="267"/>
      <c r="CB47" s="267"/>
      <c r="CC47" s="267"/>
      <c r="CD47" s="267"/>
      <c r="CE47" s="267"/>
      <c r="CF47" s="268"/>
      <c r="CG47" s="266"/>
      <c r="CH47" s="267"/>
      <c r="CI47" s="267"/>
      <c r="CJ47" s="267"/>
      <c r="CK47" s="267"/>
      <c r="CL47" s="267"/>
      <c r="CM47" s="267"/>
      <c r="CN47" s="267"/>
      <c r="CO47" s="267"/>
      <c r="CP47" s="267"/>
      <c r="CQ47" s="267"/>
      <c r="CR47" s="267"/>
      <c r="CS47" s="267"/>
      <c r="CT47" s="267"/>
      <c r="CU47" s="267"/>
      <c r="CV47" s="268"/>
      <c r="CW47" s="400">
        <f>BE47</f>
        <v>50000</v>
      </c>
      <c r="CX47" s="274"/>
      <c r="CY47" s="274"/>
      <c r="CZ47" s="274"/>
      <c r="DA47" s="274"/>
      <c r="DB47" s="274"/>
      <c r="DC47" s="274"/>
      <c r="DD47" s="274"/>
      <c r="DE47" s="274"/>
      <c r="DF47" s="274"/>
      <c r="DG47" s="274"/>
      <c r="DH47" s="274"/>
      <c r="DI47" s="275"/>
      <c r="DJ47" s="273"/>
      <c r="DK47" s="274"/>
      <c r="DL47" s="274"/>
      <c r="DM47" s="274"/>
      <c r="DN47" s="274"/>
      <c r="DO47" s="274"/>
      <c r="DP47" s="274"/>
      <c r="DQ47" s="274"/>
      <c r="DR47" s="274"/>
      <c r="DS47" s="274"/>
      <c r="DT47" s="274"/>
      <c r="DU47" s="275"/>
      <c r="DW47" s="35">
        <v>50000</v>
      </c>
    </row>
    <row r="48" spans="1:127" s="6" customFormat="1" ht="37.5" customHeight="1" x14ac:dyDescent="0.2">
      <c r="A48" s="319" t="s">
        <v>26</v>
      </c>
      <c r="B48" s="320"/>
      <c r="C48" s="320"/>
      <c r="D48" s="320"/>
      <c r="E48" s="320"/>
      <c r="F48" s="321"/>
      <c r="G48" s="322" t="s">
        <v>279</v>
      </c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1"/>
      <c r="AC48" s="385">
        <v>295</v>
      </c>
      <c r="AD48" s="386"/>
      <c r="AE48" s="386"/>
      <c r="AF48" s="386"/>
      <c r="AG48" s="386"/>
      <c r="AH48" s="386"/>
      <c r="AI48" s="386"/>
      <c r="AJ48" s="386"/>
      <c r="AK48" s="386"/>
      <c r="AL48" s="385">
        <v>12500</v>
      </c>
      <c r="AM48" s="386"/>
      <c r="AN48" s="386"/>
      <c r="AO48" s="386"/>
      <c r="AP48" s="386"/>
      <c r="AQ48" s="386"/>
      <c r="AR48" s="386"/>
      <c r="AS48" s="386"/>
      <c r="AT48" s="386"/>
      <c r="AU48" s="387"/>
      <c r="AV48" s="388"/>
      <c r="AW48" s="386"/>
      <c r="AX48" s="386"/>
      <c r="AY48" s="386"/>
      <c r="AZ48" s="386"/>
      <c r="BA48" s="386"/>
      <c r="BB48" s="386"/>
      <c r="BC48" s="386"/>
      <c r="BD48" s="387"/>
      <c r="BE48" s="257">
        <f>AL48*AV48</f>
        <v>0</v>
      </c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9"/>
      <c r="BS48" s="266"/>
      <c r="BT48" s="267"/>
      <c r="BU48" s="267"/>
      <c r="BV48" s="267"/>
      <c r="BW48" s="267"/>
      <c r="BX48" s="267"/>
      <c r="BY48" s="267"/>
      <c r="BZ48" s="267"/>
      <c r="CA48" s="267"/>
      <c r="CB48" s="267"/>
      <c r="CC48" s="267"/>
      <c r="CD48" s="267"/>
      <c r="CE48" s="267"/>
      <c r="CF48" s="268"/>
      <c r="CG48" s="266"/>
      <c r="CH48" s="267"/>
      <c r="CI48" s="267"/>
      <c r="CJ48" s="267"/>
      <c r="CK48" s="267"/>
      <c r="CL48" s="267"/>
      <c r="CM48" s="267"/>
      <c r="CN48" s="267"/>
      <c r="CO48" s="267"/>
      <c r="CP48" s="267"/>
      <c r="CQ48" s="267"/>
      <c r="CR48" s="267"/>
      <c r="CS48" s="267"/>
      <c r="CT48" s="267"/>
      <c r="CU48" s="267"/>
      <c r="CV48" s="268"/>
      <c r="CW48" s="400"/>
      <c r="CX48" s="274"/>
      <c r="CY48" s="274"/>
      <c r="CZ48" s="274"/>
      <c r="DA48" s="274"/>
      <c r="DB48" s="274"/>
      <c r="DC48" s="274"/>
      <c r="DD48" s="274"/>
      <c r="DE48" s="274"/>
      <c r="DF48" s="274"/>
      <c r="DG48" s="274"/>
      <c r="DH48" s="274"/>
      <c r="DI48" s="275"/>
      <c r="DJ48" s="273"/>
      <c r="DK48" s="274"/>
      <c r="DL48" s="274"/>
      <c r="DM48" s="274"/>
      <c r="DN48" s="274"/>
      <c r="DO48" s="274"/>
      <c r="DP48" s="274"/>
      <c r="DQ48" s="274"/>
      <c r="DR48" s="274"/>
      <c r="DS48" s="274"/>
      <c r="DT48" s="274"/>
      <c r="DU48" s="275"/>
      <c r="DW48" s="35">
        <v>50000</v>
      </c>
    </row>
    <row r="49" spans="1:127" s="6" customFormat="1" ht="16.5" customHeight="1" x14ac:dyDescent="0.2">
      <c r="A49" s="316" t="s">
        <v>16</v>
      </c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6"/>
      <c r="BE49" s="257">
        <f>BE47+BE48</f>
        <v>50000</v>
      </c>
      <c r="BF49" s="267"/>
      <c r="BG49" s="267"/>
      <c r="BH49" s="267"/>
      <c r="BI49" s="267"/>
      <c r="BJ49" s="267"/>
      <c r="BK49" s="267"/>
      <c r="BL49" s="267"/>
      <c r="BM49" s="267"/>
      <c r="BN49" s="267"/>
      <c r="BO49" s="267"/>
      <c r="BP49" s="267"/>
      <c r="BQ49" s="267"/>
      <c r="BR49" s="268"/>
      <c r="BS49" s="266"/>
      <c r="BT49" s="267"/>
      <c r="BU49" s="267"/>
      <c r="BV49" s="267"/>
      <c r="BW49" s="267"/>
      <c r="BX49" s="267"/>
      <c r="BY49" s="267"/>
      <c r="BZ49" s="267"/>
      <c r="CA49" s="267"/>
      <c r="CB49" s="267"/>
      <c r="CC49" s="267"/>
      <c r="CD49" s="267"/>
      <c r="CE49" s="267"/>
      <c r="CF49" s="268"/>
      <c r="CG49" s="266"/>
      <c r="CH49" s="267"/>
      <c r="CI49" s="267"/>
      <c r="CJ49" s="267"/>
      <c r="CK49" s="267"/>
      <c r="CL49" s="267"/>
      <c r="CM49" s="267"/>
      <c r="CN49" s="267"/>
      <c r="CO49" s="267"/>
      <c r="CP49" s="267"/>
      <c r="CQ49" s="267"/>
      <c r="CR49" s="267"/>
      <c r="CS49" s="267"/>
      <c r="CT49" s="267"/>
      <c r="CU49" s="267"/>
      <c r="CV49" s="268"/>
      <c r="CW49" s="257">
        <f>CW47</f>
        <v>50000</v>
      </c>
      <c r="CX49" s="258"/>
      <c r="CY49" s="258"/>
      <c r="CZ49" s="258"/>
      <c r="DA49" s="258"/>
      <c r="DB49" s="258"/>
      <c r="DC49" s="258"/>
      <c r="DD49" s="258"/>
      <c r="DE49" s="258"/>
      <c r="DF49" s="258"/>
      <c r="DG49" s="258"/>
      <c r="DH49" s="258"/>
      <c r="DI49" s="259"/>
      <c r="DJ49" s="266"/>
      <c r="DK49" s="267"/>
      <c r="DL49" s="267"/>
      <c r="DM49" s="267"/>
      <c r="DN49" s="267"/>
      <c r="DO49" s="267"/>
      <c r="DP49" s="267"/>
      <c r="DQ49" s="267"/>
      <c r="DR49" s="267"/>
      <c r="DS49" s="267"/>
      <c r="DT49" s="267"/>
      <c r="DU49" s="268"/>
      <c r="DW49" s="35">
        <f>SUM(DW36:DW48)</f>
        <v>160000</v>
      </c>
    </row>
    <row r="50" spans="1:127" ht="21" customHeight="1" x14ac:dyDescent="0.25">
      <c r="A50" s="285" t="s">
        <v>242</v>
      </c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6"/>
      <c r="S50" s="286"/>
      <c r="T50" s="286"/>
      <c r="U50" s="286"/>
      <c r="V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J50" s="286"/>
      <c r="BK50" s="286"/>
      <c r="BL50" s="286"/>
      <c r="BM50" s="286"/>
      <c r="BN50" s="286"/>
      <c r="BO50" s="286"/>
      <c r="BP50" s="286"/>
      <c r="BQ50" s="286"/>
      <c r="BR50" s="286"/>
      <c r="BS50" s="286"/>
      <c r="BT50" s="286"/>
      <c r="BU50" s="286"/>
      <c r="BV50" s="286"/>
      <c r="BW50" s="286"/>
      <c r="BX50" s="286"/>
      <c r="BY50" s="286"/>
      <c r="BZ50" s="286"/>
      <c r="CA50" s="286"/>
      <c r="CB50" s="286"/>
      <c r="CC50" s="286"/>
      <c r="CD50" s="286"/>
      <c r="CE50" s="286"/>
      <c r="CF50" s="286"/>
      <c r="CG50" s="286"/>
      <c r="CH50" s="286"/>
      <c r="CI50" s="286"/>
      <c r="CJ50" s="286"/>
      <c r="CK50" s="286"/>
      <c r="CL50" s="286"/>
      <c r="CM50" s="286"/>
      <c r="CN50" s="286"/>
      <c r="CO50" s="286"/>
      <c r="CP50" s="286"/>
      <c r="CQ50" s="286"/>
      <c r="CR50" s="286"/>
      <c r="CS50" s="286"/>
      <c r="CT50" s="286"/>
      <c r="CU50" s="286"/>
      <c r="CV50" s="286"/>
      <c r="CW50" s="286"/>
      <c r="CX50" s="286"/>
      <c r="CY50" s="286"/>
      <c r="CZ50" s="286"/>
      <c r="DA50" s="286"/>
      <c r="DB50" s="286"/>
      <c r="DC50" s="286"/>
      <c r="DD50" s="286"/>
      <c r="DE50" s="286"/>
      <c r="DF50" s="286"/>
      <c r="DG50" s="286"/>
      <c r="DH50" s="286"/>
      <c r="DI50" s="286"/>
      <c r="DJ50" s="286"/>
      <c r="DK50" s="286"/>
      <c r="DL50" s="286"/>
      <c r="DM50" s="286"/>
      <c r="DN50" s="286"/>
      <c r="DO50" s="286"/>
      <c r="DP50" s="286"/>
      <c r="DQ50" s="286"/>
      <c r="DR50" s="286"/>
      <c r="DS50" s="286"/>
      <c r="DT50" s="286"/>
      <c r="DU50" s="286"/>
    </row>
  </sheetData>
  <mergeCells count="270"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CW44:DI44"/>
    <mergeCell ref="BE35:BR35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BS35:CF35"/>
    <mergeCell ref="BS36:CF36"/>
    <mergeCell ref="AC35:AP35"/>
    <mergeCell ref="AQ35:BD35"/>
    <mergeCell ref="BE32:BR32"/>
    <mergeCell ref="A34:F34"/>
    <mergeCell ref="AC34:AP34"/>
    <mergeCell ref="AQ34:BD34"/>
    <mergeCell ref="A33:F33"/>
    <mergeCell ref="AC33:AP33"/>
    <mergeCell ref="AQ33:BD33"/>
    <mergeCell ref="BE34:BR34"/>
    <mergeCell ref="BE33:BR33"/>
    <mergeCell ref="A32:F32"/>
    <mergeCell ref="AC32:AP32"/>
    <mergeCell ref="AQ32:BD32"/>
    <mergeCell ref="G32:AB32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BS34:CF34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BE30:BR30"/>
    <mergeCell ref="BS30:CF30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2023-06-04T11:00:57Z</cp:lastPrinted>
  <dcterms:created xsi:type="dcterms:W3CDTF">2010-11-26T07:12:57Z</dcterms:created>
  <dcterms:modified xsi:type="dcterms:W3CDTF">2023-10-02T07:52:11Z</dcterms:modified>
</cp:coreProperties>
</file>